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2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'CCFS'!$A$1:$I$59</definedName>
    <definedName name="_xlnm.Print_Area" localSheetId="1">'ConCPL'!$A:$M</definedName>
    <definedName name="_xlnm.Print_Area" localSheetId="2">'CSCE'!$A$1:$O$90</definedName>
    <definedName name="Z_A0037B10_1F21_4048_A65B_479EC77F5561_.wvu.PrintArea" localSheetId="3" hidden="1">'CCFS'!$A$1:$I$59</definedName>
    <definedName name="Z_A0037B10_1F21_4048_A65B_479EC77F5561_.wvu.PrintArea" localSheetId="2" hidden="1">'CSCE'!$A$1:$O$90</definedName>
    <definedName name="Z_A0037B10_1F21_4048_A65B_479EC77F5561_.wvu.Rows" localSheetId="3" hidden="1">'CCFS'!$15:$30,'CCFS'!$32:$39,'CCFS'!$41:$44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'CCFS'!$A$1:$I$59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<sst xmlns="http://schemas.openxmlformats.org/spreadsheetml/2006/main" count="238" uniqueCount="149">
  <si>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</si>
  <si>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</si>
  <si>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</si>
  <si>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</si>
  <si>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</si>
  <si>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</si>
  <si>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</si>
  <si>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</si>
  <si>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</si>
  <si>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</si>
  <si>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</si>
  <si>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</si>
  <si>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</si>
  <si>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</si>
  <si>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Increase/(Decrease) in: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</si>
  <si>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</si>
  <si>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</si>
  <si>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</si>
  <si>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</si>
  <si>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</si>
  <si>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</si>
  <si>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</si>
  <si>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</si>
  <si>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</si>
  <si>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</si>
  <si>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</si>
  <si>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</si>
  <si>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</si>
  <si>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</si>
  <si>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</si>
  <si>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</si>
  <si>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</si>
  <si>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</si>
  <si>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</si>
  <si>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</si>
  <si>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</si>
  <si>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</si>
  <si>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</si>
  <si>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</si>
  <si>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</si>
  <si>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</si>
  <si>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</si>
  <si>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</si>
  <si>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</si>
  <si>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</si>
  <si>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</si>
  <si>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</si>
  <si>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</si>
  <si>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</si>
  <si>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</si>
  <si>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</si>
  <si>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</si>
  <si>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</si>
  <si>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</si>
  <si>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</si>
  <si>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</si>
  <si>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</si>
  <si>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</si>
  <si>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</si>
  <si>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</si>
  <si>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</si>
  <si>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</si>
  <si>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</si>
  <si>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</si>
  <si>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</si>
  <si>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</si>
  <si>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</si>
  <si>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</si>
  <si>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</si>
  <si>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</si>
  <si>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</si>
  <si>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</si>
  <si>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</si>
  <si>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</si>
  <si>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</si>
  <si>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</si>
  <si>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</si>
  <si>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</si>
  <si>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</si>
  <si>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</si>
  <si>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</si>
  <si>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</si>
  <si>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</si>
  <si>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</si>
  <si>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Equity</t>
  </si>
  <si>
    <t>Attributable to Equity Holders of the Parent</t>
  </si>
  <si>
    <t>Cost of sales</t>
  </si>
  <si>
    <t>Gross profit</t>
  </si>
  <si>
    <t>Other operating income</t>
  </si>
  <si>
    <t>Administrative expenses</t>
  </si>
  <si>
    <t>Attributable to: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</si>
  <si>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</si>
  <si>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</si>
  <si>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</si>
  <si>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</si>
  <si>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</si>
  <si>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</si>
  <si>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</si>
  <si>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</si>
  <si>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</si>
  <si>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</si>
  <si>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</si>
  <si>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</si>
  <si>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</si>
  <si>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</si>
  <si>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At 1 February 2008</t>
  </si>
  <si>
    <t>Property development costs</t>
  </si>
  <si>
    <t>Completed developed properties</t>
  </si>
  <si>
    <t xml:space="preserve"> Annual Financial Report for the year ended 31 January 2009)</t>
  </si>
  <si>
    <t>At 1 February 2009</t>
  </si>
  <si>
    <t>Operating profit</t>
  </si>
  <si>
    <t>Share of loss after tax of equity accounted associates</t>
  </si>
  <si>
    <t>Tax expense</t>
  </si>
  <si>
    <t>Profits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</si>
  <si>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</si>
  <si>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</si>
  <si>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</si>
  <si>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</si>
  <si>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Equity holders of the parent</t>
  </si>
  <si>
    <t>Equity attributable to equity holders of the parent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</si>
  <si>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</si>
  <si>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</si>
  <si>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</si>
  <si>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</si>
  <si>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</si>
  <si>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</si>
  <si>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</si>
  <si>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</si>
  <si>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</si>
  <si>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</si>
  <si>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</si>
  <si>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>Earnings per share attributable to equity holders of the parent:</t>
  </si>
  <si>
    <t xml:space="preserve"> - Basic (sen)</t>
  </si>
  <si>
    <t>- Diluted (sen)</t>
  </si>
  <si>
    <t>N/A</t>
  </si>
  <si>
    <t>Cash generated from operating activities</t>
  </si>
  <si>
    <t>Other operating expenses</t>
  </si>
  <si>
    <t xml:space="preserve"> </t>
  </si>
  <si>
    <t>Net increase/(decrease) in cash and cash equivalents</t>
  </si>
  <si>
    <t>CONDENSED CONSOLIDATED BALANCE SHEET As At 31 JANUARY 2010</t>
  </si>
  <si>
    <t>For The Financial Period Ended 31 January 2010</t>
  </si>
  <si>
    <t>12 months Ended 31 January 2010</t>
  </si>
  <si>
    <t>At 31 January 2010</t>
  </si>
  <si>
    <t>12 months Ended 31 January 2009</t>
  </si>
  <si>
    <t>At 31 January 2009</t>
  </si>
  <si>
    <t>Net cash generated from/(used in) investing activities</t>
  </si>
  <si>
    <t>Cash and cash equivalents at end of the year</t>
  </si>
  <si>
    <t>Profit for the period</t>
  </si>
  <si>
    <t>For The Financial Period Ended 31 January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</si>
</sst>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20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2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16" xfId="42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4" fontId="2" fillId="0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42" applyFont="1" applyFill="1" applyBorder="1" applyAlignment="1">
      <alignment horizontal="right"/>
    </xf>
    <xf numFmtId="43" fontId="0" fillId="0" borderId="16" xfId="42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7">
      <selection activeCell="L39" sqref="L39"/>
    </sheetView>
  </sheetViews>
  <sheetFormatPr defaultColWidth="9.00390625" defaultRowHeight="15.75"/>
  <cols>
    <col min="1" max="1" width="4.25390625" style="56" customWidth="1"/>
    <col min="2" max="2" width="11.125" style="56" customWidth="1"/>
    <col min="3" max="3" width="37.00390625" style="56" customWidth="1"/>
    <col min="4" max="4" width="2.375" style="56" customWidth="1"/>
    <col min="5" max="5" width="12.00390625" style="56" customWidth="1"/>
    <col min="6" max="7" width="3.00390625" style="56" customWidth="1"/>
    <col min="8" max="8" width="12.125" style="56" customWidth="1"/>
    <col min="9" max="9" width="2.875" style="56" customWidth="1"/>
    <col min="10" max="16384" width="9.00390625" style="56" customWidth="1"/>
  </cols>
  <sheetData>
    <row r="1" spans="2:8" ht="18.75">
      <c r="B1" s="40"/>
      <c r="C1" s="40" t="s">
        <v>9</v>
      </c>
      <c r="D1" s="40"/>
      <c r="E1" s="40"/>
      <c r="F1" s="40"/>
      <c r="G1" s="40"/>
      <c r="H1" s="40"/>
    </row>
    <row r="2" spans="2:8" ht="15.75">
      <c r="B2" s="39"/>
      <c r="C2" s="39" t="s">
        <v>34</v>
      </c>
      <c r="D2" s="39"/>
      <c r="E2" s="39"/>
      <c r="F2" s="39"/>
      <c r="G2" s="39"/>
      <c r="H2" s="39"/>
    </row>
    <row r="3" spans="2:8" ht="15.75">
      <c r="B3" s="39"/>
      <c r="C3" s="39" t="s">
        <v>33</v>
      </c>
      <c r="D3" s="39"/>
      <c r="E3" s="39"/>
      <c r="F3" s="39"/>
      <c r="G3" s="39"/>
      <c r="H3" s="39"/>
    </row>
    <row r="4" spans="1:8" ht="16.5" thickBot="1">
      <c r="A4" s="41"/>
      <c r="B4" s="41"/>
      <c r="C4" s="41"/>
      <c r="D4" s="41"/>
      <c r="E4" s="41"/>
      <c r="F4" s="41"/>
      <c r="G4" s="41"/>
      <c r="H4" s="41"/>
    </row>
    <row r="5" spans="1:8" ht="15.75">
      <c r="A5" s="23"/>
      <c r="B5" s="23"/>
      <c r="C5" s="23"/>
      <c r="D5" s="23"/>
      <c r="E5" s="23"/>
      <c r="F5" s="23"/>
      <c r="G5" s="23"/>
      <c r="H5" s="23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ht="15.75">
      <c r="A7" s="1" t="s">
        <v>139</v>
      </c>
    </row>
    <row r="8" spans="1:9" ht="15.75">
      <c r="A8" s="15"/>
      <c r="B8" s="44"/>
      <c r="C8" s="44"/>
      <c r="D8" s="44"/>
      <c r="E8" s="44"/>
      <c r="F8" s="44"/>
      <c r="G8" s="44"/>
      <c r="H8" s="44"/>
      <c r="I8" s="44"/>
    </row>
    <row r="9" spans="1:9" ht="15.75">
      <c r="A9" s="44"/>
      <c r="B9" s="44"/>
      <c r="C9" s="44"/>
      <c r="D9" s="44"/>
      <c r="E9" s="9" t="s">
        <v>38</v>
      </c>
      <c r="F9" s="9"/>
      <c r="G9" s="9"/>
      <c r="H9" s="9" t="s">
        <v>35</v>
      </c>
      <c r="I9" s="44"/>
    </row>
    <row r="10" spans="1:9" ht="15.75">
      <c r="A10" s="44"/>
      <c r="B10" s="44"/>
      <c r="C10" s="44"/>
      <c r="D10" s="44"/>
      <c r="E10" s="9" t="s">
        <v>37</v>
      </c>
      <c r="F10" s="9"/>
      <c r="G10" s="9"/>
      <c r="H10" s="9" t="s">
        <v>37</v>
      </c>
      <c r="I10" s="44"/>
    </row>
    <row r="11" spans="1:9" ht="15.75">
      <c r="A11" s="44"/>
      <c r="B11" s="44"/>
      <c r="C11" s="44"/>
      <c r="D11" s="44"/>
      <c r="E11" s="21">
        <v>40209</v>
      </c>
      <c r="F11" s="9"/>
      <c r="G11" s="9"/>
      <c r="H11" s="21">
        <v>39844</v>
      </c>
      <c r="I11" s="44"/>
    </row>
    <row r="12" spans="1:9" ht="15.75">
      <c r="A12" s="44"/>
      <c r="B12" s="44"/>
      <c r="C12" s="44"/>
      <c r="D12" s="44"/>
      <c r="E12" s="24" t="s">
        <v>0</v>
      </c>
      <c r="F12" s="9"/>
      <c r="G12" s="9"/>
      <c r="H12" s="24" t="s">
        <v>0</v>
      </c>
      <c r="I12" s="44"/>
    </row>
    <row r="13" spans="1:9" ht="15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5.75">
      <c r="A14" s="15" t="s">
        <v>68</v>
      </c>
      <c r="B14" s="44"/>
      <c r="C14" s="44"/>
      <c r="D14" s="44"/>
      <c r="E14" s="44"/>
      <c r="F14" s="44"/>
      <c r="G14" s="44"/>
      <c r="H14" s="44"/>
      <c r="I14" s="44"/>
    </row>
    <row r="15" spans="1:9" ht="15.75">
      <c r="A15" s="15" t="s">
        <v>69</v>
      </c>
      <c r="B15" s="44"/>
      <c r="C15" s="44"/>
      <c r="D15" s="44"/>
      <c r="E15" s="44"/>
      <c r="F15" s="44"/>
      <c r="G15" s="44"/>
      <c r="H15" s="44"/>
      <c r="I15" s="44"/>
    </row>
    <row r="16" spans="2:10" ht="15.75">
      <c r="B16" s="56" t="s">
        <v>52</v>
      </c>
      <c r="D16" s="44"/>
      <c r="E16" s="52">
        <v>21785</v>
      </c>
      <c r="F16" s="46"/>
      <c r="G16" s="46"/>
      <c r="H16" s="59">
        <v>21711</v>
      </c>
      <c r="I16" s="44"/>
      <c r="J16" s="68"/>
    </row>
    <row r="17" spans="2:10" ht="15.75">
      <c r="B17" s="56" t="s">
        <v>67</v>
      </c>
      <c r="D17" s="44"/>
      <c r="E17" s="53">
        <v>4192</v>
      </c>
      <c r="F17" s="46"/>
      <c r="G17" s="46"/>
      <c r="H17" s="60">
        <v>4277</v>
      </c>
      <c r="I17" s="44"/>
      <c r="J17" s="68"/>
    </row>
    <row r="18" spans="2:10" ht="15.75">
      <c r="B18" s="56" t="s">
        <v>53</v>
      </c>
      <c r="D18" s="44"/>
      <c r="E18" s="53">
        <v>9727</v>
      </c>
      <c r="F18" s="46"/>
      <c r="G18" s="46"/>
      <c r="H18" s="60">
        <f>9756-5</f>
        <v>9751</v>
      </c>
      <c r="I18" s="44"/>
      <c r="J18" s="68"/>
    </row>
    <row r="19" spans="2:10" ht="15.75">
      <c r="B19" s="56" t="s">
        <v>54</v>
      </c>
      <c r="D19" s="44"/>
      <c r="E19" s="53">
        <v>400</v>
      </c>
      <c r="F19" s="46"/>
      <c r="G19" s="46"/>
      <c r="H19" s="60">
        <v>400.481</v>
      </c>
      <c r="I19" s="44"/>
      <c r="J19" s="68"/>
    </row>
    <row r="20" spans="2:10" ht="15.75">
      <c r="B20" s="56" t="s">
        <v>55</v>
      </c>
      <c r="D20" s="44"/>
      <c r="E20" s="54">
        <v>50251</v>
      </c>
      <c r="F20" s="46"/>
      <c r="G20" s="46"/>
      <c r="H20" s="61">
        <v>49756</v>
      </c>
      <c r="I20" s="44"/>
      <c r="J20" s="68"/>
    </row>
    <row r="21" spans="4:10" ht="15.75">
      <c r="D21" s="44"/>
      <c r="E21" s="57">
        <f>SUM(E16:E20)</f>
        <v>86355</v>
      </c>
      <c r="F21" s="44"/>
      <c r="G21" s="44"/>
      <c r="H21" s="57">
        <f>SUM(H16:H20)</f>
        <v>85895.481</v>
      </c>
      <c r="I21" s="44"/>
      <c r="J21" s="68"/>
    </row>
    <row r="22" spans="1:10" ht="15.75">
      <c r="A22" s="1" t="s">
        <v>70</v>
      </c>
      <c r="D22" s="44"/>
      <c r="E22" s="44"/>
      <c r="F22" s="44"/>
      <c r="G22" s="44"/>
      <c r="H22" s="50"/>
      <c r="I22" s="44"/>
      <c r="J22" s="68"/>
    </row>
    <row r="23" spans="2:10" ht="15.75">
      <c r="B23" s="56" t="s">
        <v>106</v>
      </c>
      <c r="D23" s="44"/>
      <c r="E23" s="52">
        <v>18897</v>
      </c>
      <c r="F23" s="46"/>
      <c r="G23" s="46"/>
      <c r="H23" s="59">
        <v>19077</v>
      </c>
      <c r="I23" s="44"/>
      <c r="J23" s="68"/>
    </row>
    <row r="24" spans="2:10" ht="15.75">
      <c r="B24" s="56" t="s">
        <v>104</v>
      </c>
      <c r="D24" s="44"/>
      <c r="E24" s="53">
        <v>14898</v>
      </c>
      <c r="F24" s="46"/>
      <c r="G24" s="46"/>
      <c r="H24" s="60">
        <v>17424</v>
      </c>
      <c r="I24" s="44"/>
      <c r="J24" s="68"/>
    </row>
    <row r="25" spans="2:10" ht="15.75">
      <c r="B25" s="56" t="s">
        <v>92</v>
      </c>
      <c r="D25" s="44"/>
      <c r="E25" s="53">
        <v>19855</v>
      </c>
      <c r="F25" s="46"/>
      <c r="G25" s="46"/>
      <c r="H25" s="60">
        <v>21811</v>
      </c>
      <c r="I25" s="44"/>
      <c r="J25" s="68"/>
    </row>
    <row r="26" spans="2:10" ht="15.75">
      <c r="B26" s="56" t="s">
        <v>93</v>
      </c>
      <c r="D26" s="44"/>
      <c r="E26" s="53">
        <v>313</v>
      </c>
      <c r="F26" s="46"/>
      <c r="G26" s="46"/>
      <c r="H26" s="60">
        <f>139-25</f>
        <v>114</v>
      </c>
      <c r="I26" s="44"/>
      <c r="J26" s="68"/>
    </row>
    <row r="27" spans="2:10" ht="15.75">
      <c r="B27" s="56" t="s">
        <v>2</v>
      </c>
      <c r="D27" s="44"/>
      <c r="E27" s="54">
        <v>53077</v>
      </c>
      <c r="F27" s="46"/>
      <c r="G27" s="46"/>
      <c r="H27" s="61">
        <v>43028</v>
      </c>
      <c r="I27" s="44"/>
      <c r="J27" s="68"/>
    </row>
    <row r="28" spans="4:10" ht="15.75">
      <c r="D28" s="44"/>
      <c r="E28" s="46">
        <f>SUM(E23:E27)</f>
        <v>107040</v>
      </c>
      <c r="F28" s="46"/>
      <c r="G28" s="46"/>
      <c r="H28" s="46">
        <f>SUM(H23:H27)</f>
        <v>101454</v>
      </c>
      <c r="I28" s="44"/>
      <c r="J28" s="68"/>
    </row>
    <row r="29" spans="3:10" ht="15.75">
      <c r="C29" s="44"/>
      <c r="D29" s="44"/>
      <c r="E29" s="58"/>
      <c r="F29" s="44"/>
      <c r="G29" s="44"/>
      <c r="H29" s="66"/>
      <c r="I29" s="44"/>
      <c r="J29" s="68"/>
    </row>
    <row r="30" spans="1:10" ht="16.5" thickBot="1">
      <c r="A30" s="15" t="s">
        <v>66</v>
      </c>
      <c r="C30" s="44"/>
      <c r="D30" s="44"/>
      <c r="E30" s="47">
        <f>+E21+E28</f>
        <v>193395</v>
      </c>
      <c r="F30" s="44"/>
      <c r="G30" s="44"/>
      <c r="H30" s="47">
        <f>+H21+H28</f>
        <v>187349.481</v>
      </c>
      <c r="I30" s="44"/>
      <c r="J30" s="68"/>
    </row>
    <row r="31" spans="2:10" ht="16.5" thickTop="1">
      <c r="B31" s="44"/>
      <c r="C31" s="44"/>
      <c r="D31" s="44"/>
      <c r="E31" s="44"/>
      <c r="F31" s="44"/>
      <c r="G31" s="44"/>
      <c r="H31" s="50"/>
      <c r="I31" s="44"/>
      <c r="J31" s="68"/>
    </row>
    <row r="32" spans="1:10" ht="15.75">
      <c r="A32" s="1" t="s">
        <v>71</v>
      </c>
      <c r="B32" s="44"/>
      <c r="C32" s="44"/>
      <c r="D32" s="44"/>
      <c r="E32" s="44"/>
      <c r="F32" s="44"/>
      <c r="G32" s="44"/>
      <c r="H32" s="50"/>
      <c r="I32" s="44"/>
      <c r="J32" s="68"/>
    </row>
    <row r="33" spans="1:10" ht="15.75">
      <c r="A33" s="1" t="s">
        <v>119</v>
      </c>
      <c r="C33" s="44"/>
      <c r="D33" s="44"/>
      <c r="E33" s="44"/>
      <c r="F33" s="44"/>
      <c r="G33" s="44"/>
      <c r="H33" s="50"/>
      <c r="I33" s="44"/>
      <c r="J33" s="68"/>
    </row>
    <row r="34" spans="2:10" ht="15.75">
      <c r="B34" s="56" t="s">
        <v>56</v>
      </c>
      <c r="C34" s="44"/>
      <c r="D34" s="44"/>
      <c r="E34" s="59">
        <v>75831</v>
      </c>
      <c r="F34" s="44"/>
      <c r="G34" s="44"/>
      <c r="H34" s="59">
        <v>75831</v>
      </c>
      <c r="I34" s="44"/>
      <c r="J34" s="68"/>
    </row>
    <row r="35" spans="2:10" ht="15.75">
      <c r="B35" s="44" t="s">
        <v>72</v>
      </c>
      <c r="C35" s="44"/>
      <c r="D35" s="44"/>
      <c r="E35" s="60">
        <f>+CSCE!F27</f>
        <v>4267.89904</v>
      </c>
      <c r="F35" s="44"/>
      <c r="G35" s="44"/>
      <c r="H35" s="60">
        <v>4268</v>
      </c>
      <c r="I35" s="44"/>
      <c r="J35" s="68"/>
    </row>
    <row r="36" spans="2:10" ht="15.75">
      <c r="B36" s="44" t="s">
        <v>73</v>
      </c>
      <c r="C36" s="44"/>
      <c r="D36" s="44"/>
      <c r="E36" s="60">
        <f>+CSCE!H27</f>
        <v>2418</v>
      </c>
      <c r="F36" s="44"/>
      <c r="G36" s="44"/>
      <c r="H36" s="60">
        <v>2418</v>
      </c>
      <c r="I36" s="44"/>
      <c r="J36" s="68"/>
    </row>
    <row r="37" spans="2:10" ht="15.75">
      <c r="B37" s="44" t="s">
        <v>74</v>
      </c>
      <c r="C37" s="44"/>
      <c r="D37" s="44"/>
      <c r="E37" s="61">
        <f>CSCE!J27</f>
        <v>94673</v>
      </c>
      <c r="F37" s="44"/>
      <c r="G37" s="44"/>
      <c r="H37" s="61">
        <f>89805-86</f>
        <v>89719</v>
      </c>
      <c r="I37" s="44"/>
      <c r="J37" s="68"/>
    </row>
    <row r="38" spans="2:10" ht="15.75">
      <c r="B38" s="44"/>
      <c r="C38" s="44"/>
      <c r="D38" s="44"/>
      <c r="E38" s="59">
        <f>+E34+E35+E36+E37</f>
        <v>177189.89904</v>
      </c>
      <c r="F38" s="44"/>
      <c r="G38" s="44"/>
      <c r="H38" s="59">
        <f>+H34+H35+H36+H37</f>
        <v>172236</v>
      </c>
      <c r="I38" s="44"/>
      <c r="J38" s="68"/>
    </row>
    <row r="39" spans="1:10" ht="15.75">
      <c r="A39" s="15" t="s">
        <v>75</v>
      </c>
      <c r="C39" s="44"/>
      <c r="D39" s="44"/>
      <c r="E39" s="54">
        <f>CSCE!N27</f>
        <v>4206</v>
      </c>
      <c r="F39" s="44"/>
      <c r="G39" s="44"/>
      <c r="H39" s="61">
        <f>3101+513</f>
        <v>3614</v>
      </c>
      <c r="I39" s="44"/>
      <c r="J39" s="68"/>
    </row>
    <row r="40" spans="1:10" ht="15.75">
      <c r="A40" s="1" t="s">
        <v>81</v>
      </c>
      <c r="B40" s="15"/>
      <c r="C40" s="44"/>
      <c r="D40" s="44"/>
      <c r="E40" s="20">
        <f>+E38+E39</f>
        <v>181395.89904</v>
      </c>
      <c r="F40" s="44"/>
      <c r="G40" s="44"/>
      <c r="H40" s="20">
        <f>+H38+H39</f>
        <v>175850</v>
      </c>
      <c r="I40" s="44"/>
      <c r="J40" s="68"/>
    </row>
    <row r="41" spans="2:10" ht="15.75">
      <c r="B41" s="15"/>
      <c r="C41" s="44"/>
      <c r="D41" s="44"/>
      <c r="E41" s="51"/>
      <c r="F41" s="44"/>
      <c r="G41" s="44"/>
      <c r="H41" s="51"/>
      <c r="I41" s="44"/>
      <c r="J41" s="68"/>
    </row>
    <row r="42" spans="1:10" ht="15.75">
      <c r="A42" s="1" t="s">
        <v>76</v>
      </c>
      <c r="B42" s="15"/>
      <c r="C42" s="44"/>
      <c r="D42" s="44"/>
      <c r="E42" s="44"/>
      <c r="F42" s="44"/>
      <c r="G42" s="44"/>
      <c r="H42" s="51"/>
      <c r="I42" s="44"/>
      <c r="J42" s="68"/>
    </row>
    <row r="43" spans="2:10" ht="15.75">
      <c r="B43" s="44" t="s">
        <v>77</v>
      </c>
      <c r="C43" s="44"/>
      <c r="D43" s="44"/>
      <c r="E43" s="62">
        <v>12</v>
      </c>
      <c r="F43" s="44"/>
      <c r="G43" s="44"/>
      <c r="H43" s="62">
        <v>12</v>
      </c>
      <c r="I43" s="44"/>
      <c r="J43" s="68"/>
    </row>
    <row r="44" spans="2:10" ht="15.75">
      <c r="B44" s="15"/>
      <c r="C44" s="44"/>
      <c r="D44" s="44"/>
      <c r="E44" s="51">
        <f>+E43</f>
        <v>12</v>
      </c>
      <c r="F44" s="44"/>
      <c r="G44" s="44"/>
      <c r="H44" s="51">
        <f>+H43</f>
        <v>12</v>
      </c>
      <c r="I44" s="44"/>
      <c r="J44" s="68"/>
    </row>
    <row r="45" spans="1:10" ht="15.75">
      <c r="A45" s="1" t="s">
        <v>78</v>
      </c>
      <c r="B45" s="44"/>
      <c r="C45" s="44"/>
      <c r="D45" s="44"/>
      <c r="E45" s="44"/>
      <c r="F45" s="44"/>
      <c r="G45" s="44"/>
      <c r="H45" s="50"/>
      <c r="I45" s="44"/>
      <c r="J45" s="68"/>
    </row>
    <row r="46" spans="2:10" ht="15.75">
      <c r="B46" s="44" t="s">
        <v>95</v>
      </c>
      <c r="C46" s="44"/>
      <c r="D46" s="44"/>
      <c r="E46" s="52">
        <v>9251</v>
      </c>
      <c r="F46" s="46"/>
      <c r="G46" s="46"/>
      <c r="H46" s="59">
        <v>9499</v>
      </c>
      <c r="I46" s="44"/>
      <c r="J46" s="68"/>
    </row>
    <row r="47" spans="2:10" ht="15.75">
      <c r="B47" s="44" t="s">
        <v>94</v>
      </c>
      <c r="C47" s="44"/>
      <c r="D47" s="44"/>
      <c r="E47" s="61">
        <v>2736</v>
      </c>
      <c r="F47" s="51"/>
      <c r="G47" s="51"/>
      <c r="H47" s="61">
        <f>1930+58</f>
        <v>1988</v>
      </c>
      <c r="I47" s="44"/>
      <c r="J47" s="68"/>
    </row>
    <row r="48" spans="2:9" ht="15.75">
      <c r="B48" s="44"/>
      <c r="C48" s="44"/>
      <c r="D48" s="44"/>
      <c r="E48" s="46">
        <f>+E46+E47</f>
        <v>11987</v>
      </c>
      <c r="F48" s="46"/>
      <c r="G48" s="46"/>
      <c r="H48" s="46">
        <f>+H46+H47</f>
        <v>11487</v>
      </c>
      <c r="I48" s="44"/>
    </row>
    <row r="49" spans="2:9" ht="15.75">
      <c r="B49" s="44"/>
      <c r="C49" s="44"/>
      <c r="D49" s="44"/>
      <c r="E49" s="44"/>
      <c r="F49" s="44"/>
      <c r="G49" s="44"/>
      <c r="H49" s="44"/>
      <c r="I49" s="44"/>
    </row>
    <row r="50" spans="1:9" ht="15.75">
      <c r="A50" s="19" t="s">
        <v>79</v>
      </c>
      <c r="B50" s="50"/>
      <c r="C50" s="50"/>
      <c r="D50" s="50"/>
      <c r="E50" s="35">
        <f>+E44+E48</f>
        <v>11999</v>
      </c>
      <c r="F50" s="51"/>
      <c r="G50" s="51"/>
      <c r="H50" s="35">
        <f>+H44+H48</f>
        <v>11499</v>
      </c>
      <c r="I50" s="50"/>
    </row>
    <row r="51" spans="1:9" ht="15.75">
      <c r="A51" s="67"/>
      <c r="B51" s="50"/>
      <c r="C51" s="50"/>
      <c r="D51" s="50"/>
      <c r="E51" s="50"/>
      <c r="F51" s="50"/>
      <c r="G51" s="50"/>
      <c r="H51" s="50"/>
      <c r="I51" s="50"/>
    </row>
    <row r="52" spans="1:9" ht="16.5" thickBot="1">
      <c r="A52" s="19" t="s">
        <v>80</v>
      </c>
      <c r="B52" s="50"/>
      <c r="C52" s="50"/>
      <c r="D52" s="50"/>
      <c r="E52" s="29">
        <f>+E40+E50</f>
        <v>193394.89904</v>
      </c>
      <c r="F52" s="26"/>
      <c r="G52" s="26"/>
      <c r="H52" s="29">
        <f>+H40+H50</f>
        <v>187349</v>
      </c>
      <c r="I52" s="50"/>
    </row>
    <row r="53" spans="1:9" ht="16.5" thickTop="1">
      <c r="A53" s="67"/>
      <c r="B53" s="50"/>
      <c r="C53" s="50"/>
      <c r="D53" s="50"/>
      <c r="E53" s="50"/>
      <c r="F53" s="50"/>
      <c r="G53" s="50"/>
      <c r="H53" s="50"/>
      <c r="I53" s="50"/>
    </row>
    <row r="54" spans="4:9" ht="15.75">
      <c r="D54" s="44"/>
      <c r="E54" s="44"/>
      <c r="F54" s="44"/>
      <c r="G54" s="44"/>
      <c r="H54" s="50"/>
      <c r="I54" s="44"/>
    </row>
    <row r="55" spans="1:7" ht="15.75">
      <c r="A55" s="56" t="s">
        <v>120</v>
      </c>
      <c r="F55" s="46"/>
      <c r="G55" s="46"/>
    </row>
    <row r="56" spans="1:8" ht="15.75">
      <c r="A56" s="69" t="s">
        <v>96</v>
      </c>
      <c r="E56" s="63">
        <f>+E38/E34/10</f>
        <v>0.23366419939075045</v>
      </c>
      <c r="F56" s="44"/>
      <c r="G56" s="44"/>
      <c r="H56" s="63">
        <f>+H38/H34/10</f>
        <v>0.22713138426237292</v>
      </c>
    </row>
    <row r="57" spans="6:8" ht="15.75">
      <c r="F57" s="44"/>
      <c r="G57" s="44"/>
      <c r="H57" s="67"/>
    </row>
    <row r="58" spans="1:7" ht="15.75">
      <c r="A58" s="33" t="s">
        <v>43</v>
      </c>
      <c r="F58" s="44"/>
      <c r="G58" s="44"/>
    </row>
    <row r="59" spans="1:7" ht="15.75">
      <c r="A59" s="18" t="s">
        <v>108</v>
      </c>
      <c r="F59" s="44"/>
      <c r="G59" s="44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75" zoomScaleNormal="75" zoomScalePageLayoutView="0" workbookViewId="0" topLeftCell="A7">
      <selection activeCell="C44" sqref="C44"/>
    </sheetView>
  </sheetViews>
  <sheetFormatPr defaultColWidth="9.00390625" defaultRowHeight="15.75"/>
  <cols>
    <col min="1" max="1" width="11.125" style="0" customWidth="1"/>
    <col min="2" max="2" width="32.75390625" style="0" customWidth="1"/>
    <col min="3" max="3" width="12.00390625" style="0" customWidth="1"/>
    <col min="4" max="4" width="1.4921875" style="0" customWidth="1"/>
    <col min="5" max="5" width="14.125" style="0" bestFit="1" customWidth="1"/>
    <col min="6" max="6" width="1.625" style="0" customWidth="1"/>
    <col min="7" max="7" width="13.25390625" style="0" bestFit="1" customWidth="1"/>
    <col min="8" max="8" width="1.12109375" style="0" customWidth="1"/>
    <col min="9" max="9" width="13.25390625" style="0" bestFit="1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</cols>
  <sheetData>
    <row r="1" spans="1:9" ht="18.75">
      <c r="A1" s="42"/>
      <c r="B1" s="89" t="s">
        <v>9</v>
      </c>
      <c r="C1" s="89"/>
      <c r="D1" s="89"/>
      <c r="E1" s="89"/>
      <c r="F1" s="89"/>
      <c r="G1" s="89"/>
      <c r="H1" s="89"/>
      <c r="I1" s="89"/>
    </row>
    <row r="2" spans="1:9" ht="15.75">
      <c r="A2" s="23"/>
      <c r="B2" s="90" t="s">
        <v>32</v>
      </c>
      <c r="C2" s="90"/>
      <c r="D2" s="90"/>
      <c r="E2" s="90"/>
      <c r="F2" s="90"/>
      <c r="G2" s="90"/>
      <c r="H2" s="90"/>
      <c r="I2" s="90"/>
    </row>
    <row r="3" spans="1:9" ht="15.75">
      <c r="A3" s="23"/>
      <c r="B3" s="90" t="s">
        <v>33</v>
      </c>
      <c r="C3" s="90"/>
      <c r="D3" s="90"/>
      <c r="E3" s="90"/>
      <c r="F3" s="90"/>
      <c r="G3" s="90"/>
      <c r="H3" s="90"/>
      <c r="I3" s="90"/>
    </row>
    <row r="4" spans="1:9" ht="16.5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9" ht="15.75">
      <c r="A6" s="23"/>
      <c r="B6" s="23"/>
      <c r="C6" s="23"/>
      <c r="D6" s="23"/>
      <c r="E6" s="23"/>
      <c r="F6" s="23"/>
      <c r="G6" s="23"/>
      <c r="H6" s="23"/>
      <c r="I6" s="23"/>
    </row>
    <row r="7" ht="15.75">
      <c r="A7" s="1" t="s">
        <v>6</v>
      </c>
    </row>
    <row r="8" ht="15.75">
      <c r="A8" s="1" t="s">
        <v>140</v>
      </c>
    </row>
    <row r="9" spans="1:9" ht="15.75">
      <c r="A9" s="15"/>
      <c r="B9" s="15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91" t="s">
        <v>100</v>
      </c>
      <c r="D10" s="91"/>
      <c r="E10" s="91"/>
      <c r="F10" s="9"/>
      <c r="G10" s="92" t="s">
        <v>101</v>
      </c>
      <c r="H10" s="92"/>
      <c r="I10" s="92"/>
    </row>
    <row r="11" spans="1:13" ht="15.75">
      <c r="A11" s="7"/>
      <c r="B11" s="7"/>
      <c r="C11" s="9" t="s">
        <v>102</v>
      </c>
      <c r="D11" s="9"/>
      <c r="E11" s="9" t="s">
        <v>122</v>
      </c>
      <c r="F11" s="9"/>
      <c r="G11" s="9" t="s">
        <v>8</v>
      </c>
      <c r="H11" s="9"/>
      <c r="I11" s="9" t="s">
        <v>99</v>
      </c>
      <c r="K11" t="s">
        <v>125</v>
      </c>
      <c r="L11" s="93" t="s">
        <v>126</v>
      </c>
      <c r="M11" s="93"/>
    </row>
    <row r="12" spans="1:13" ht="15.75">
      <c r="A12" s="7"/>
      <c r="B12" s="7"/>
      <c r="C12" s="9" t="s">
        <v>103</v>
      </c>
      <c r="D12" s="9"/>
      <c r="E12" s="9" t="s">
        <v>124</v>
      </c>
      <c r="F12" s="9"/>
      <c r="G12" s="9" t="s">
        <v>98</v>
      </c>
      <c r="H12" s="9"/>
      <c r="I12" s="9" t="s">
        <v>98</v>
      </c>
      <c r="L12" s="79" t="s">
        <v>127</v>
      </c>
      <c r="M12" s="79" t="s">
        <v>128</v>
      </c>
    </row>
    <row r="13" spans="1:9" ht="15.75">
      <c r="A13" s="7"/>
      <c r="B13" s="7"/>
      <c r="C13" s="9"/>
      <c r="D13" s="9"/>
      <c r="E13" s="9" t="s">
        <v>103</v>
      </c>
      <c r="F13" s="9"/>
      <c r="G13" s="9"/>
      <c r="H13" s="9"/>
      <c r="I13" s="9"/>
    </row>
    <row r="14" spans="1:11" ht="15.75">
      <c r="A14" s="7"/>
      <c r="B14" s="7"/>
      <c r="C14" s="21">
        <v>40209</v>
      </c>
      <c r="D14" s="21"/>
      <c r="E14" s="21">
        <v>39844</v>
      </c>
      <c r="F14" s="21"/>
      <c r="G14" s="21">
        <v>40209</v>
      </c>
      <c r="H14" s="21"/>
      <c r="I14" s="21">
        <v>39844</v>
      </c>
      <c r="K14" s="21">
        <v>40025</v>
      </c>
    </row>
    <row r="15" spans="1:11" ht="15.75">
      <c r="A15" s="7"/>
      <c r="B15" s="7"/>
      <c r="C15" s="22" t="s">
        <v>0</v>
      </c>
      <c r="D15" s="21"/>
      <c r="E15" s="22" t="s">
        <v>0</v>
      </c>
      <c r="F15" s="21"/>
      <c r="G15" s="22" t="s">
        <v>0</v>
      </c>
      <c r="H15" s="21"/>
      <c r="I15" s="22" t="s">
        <v>0</v>
      </c>
      <c r="K15" s="80" t="s">
        <v>0</v>
      </c>
    </row>
    <row r="16" spans="1:11" ht="15.75">
      <c r="A16" s="7"/>
      <c r="B16" s="7"/>
      <c r="C16" s="21"/>
      <c r="D16" s="21"/>
      <c r="E16" s="21"/>
      <c r="F16" s="21"/>
      <c r="G16" s="21"/>
      <c r="H16" s="21"/>
      <c r="I16" s="21"/>
      <c r="K16" s="2"/>
    </row>
    <row r="17" spans="1:15" ht="15.75">
      <c r="A17" s="7" t="s">
        <v>4</v>
      </c>
      <c r="B17" s="7"/>
      <c r="C17" s="16">
        <v>14461</v>
      </c>
      <c r="D17" s="4"/>
      <c r="E17" s="16">
        <v>18193</v>
      </c>
      <c r="F17" s="16"/>
      <c r="G17" s="16">
        <v>58945</v>
      </c>
      <c r="H17" s="16"/>
      <c r="I17" s="16">
        <v>74448</v>
      </c>
      <c r="K17" s="2">
        <v>11138</v>
      </c>
      <c r="L17" s="43">
        <f>C17-K17</f>
        <v>3323</v>
      </c>
      <c r="M17" s="43">
        <f>C17-E17</f>
        <v>-3732</v>
      </c>
      <c r="O17" s="56" t="s">
        <v>129</v>
      </c>
    </row>
    <row r="18" spans="1:13" ht="15.75">
      <c r="A18" s="7"/>
      <c r="B18" s="7"/>
      <c r="C18" s="4"/>
      <c r="D18" s="4"/>
      <c r="E18" s="4"/>
      <c r="F18" s="16"/>
      <c r="G18" s="16"/>
      <c r="H18" s="16"/>
      <c r="I18" s="16"/>
      <c r="K18" s="2"/>
      <c r="L18" s="43"/>
      <c r="M18" s="43"/>
    </row>
    <row r="19" spans="1:15" ht="15.75">
      <c r="A19" s="7" t="s">
        <v>86</v>
      </c>
      <c r="B19" s="7"/>
      <c r="C19" s="16">
        <v>-9921</v>
      </c>
      <c r="D19" s="4"/>
      <c r="E19" s="16">
        <v>-13096</v>
      </c>
      <c r="F19" s="16"/>
      <c r="G19" s="16">
        <v>-36591</v>
      </c>
      <c r="H19" s="16"/>
      <c r="I19" s="16">
        <v>-48573</v>
      </c>
      <c r="K19" s="2">
        <v>-7092</v>
      </c>
      <c r="L19" s="43">
        <f>-C19+K19</f>
        <v>2829</v>
      </c>
      <c r="M19" s="43">
        <f>-C19+E19</f>
        <v>-3175</v>
      </c>
      <c r="O19" s="56" t="s">
        <v>130</v>
      </c>
    </row>
    <row r="20" spans="1:13" ht="15.75">
      <c r="A20" s="7"/>
      <c r="B20" s="7"/>
      <c r="C20" s="3"/>
      <c r="D20" s="3"/>
      <c r="E20" s="3"/>
      <c r="F20" s="14"/>
      <c r="G20" s="14"/>
      <c r="H20" s="14"/>
      <c r="I20" s="14"/>
      <c r="K20" s="3"/>
      <c r="L20" s="4"/>
      <c r="M20" s="4"/>
    </row>
    <row r="21" spans="1:13" ht="15.75">
      <c r="A21" s="15" t="s">
        <v>87</v>
      </c>
      <c r="B21" s="7"/>
      <c r="C21" s="16">
        <f>+C17+C19</f>
        <v>4540</v>
      </c>
      <c r="D21" s="4"/>
      <c r="E21" s="16">
        <f>+E17+E19</f>
        <v>5097</v>
      </c>
      <c r="F21" s="12"/>
      <c r="G21" s="16">
        <f>+G17+G19</f>
        <v>22354</v>
      </c>
      <c r="H21" s="16">
        <f>+H17+H19</f>
        <v>0</v>
      </c>
      <c r="I21" s="16">
        <f>+I17+I19</f>
        <v>25875</v>
      </c>
      <c r="K21" s="16">
        <f>+K17+K19</f>
        <v>4046</v>
      </c>
      <c r="L21" s="16"/>
      <c r="M21" s="16"/>
    </row>
    <row r="22" spans="1:13" ht="15.75">
      <c r="A22" s="7"/>
      <c r="B22" s="7"/>
      <c r="C22" s="4"/>
      <c r="D22" s="4"/>
      <c r="E22" s="4"/>
      <c r="F22" s="12"/>
      <c r="G22" s="12"/>
      <c r="H22" s="16"/>
      <c r="I22" s="12"/>
      <c r="K22" s="2"/>
      <c r="L22" s="2"/>
      <c r="M22" s="2"/>
    </row>
    <row r="23" spans="1:13" ht="15.75">
      <c r="A23" s="7" t="s">
        <v>89</v>
      </c>
      <c r="B23" s="7"/>
      <c r="C23" s="16">
        <v>-1658</v>
      </c>
      <c r="D23" s="4"/>
      <c r="E23" s="16">
        <v>-1452</v>
      </c>
      <c r="F23" s="12"/>
      <c r="G23" s="16">
        <v>-4355</v>
      </c>
      <c r="H23" s="16"/>
      <c r="I23" s="16">
        <v>-3972</v>
      </c>
      <c r="K23" s="2">
        <v>-994</v>
      </c>
      <c r="L23" s="43">
        <f>-C23+K23</f>
        <v>664</v>
      </c>
      <c r="M23" s="43">
        <f>-C23+E27</f>
        <v>2181</v>
      </c>
    </row>
    <row r="24" spans="1:13" ht="15.75">
      <c r="A24" s="7"/>
      <c r="B24" s="7"/>
      <c r="C24" s="4"/>
      <c r="D24" s="4"/>
      <c r="F24" s="12"/>
      <c r="G24" s="12"/>
      <c r="H24" s="16"/>
      <c r="I24" s="12"/>
      <c r="K24" s="2"/>
      <c r="L24" s="43"/>
      <c r="M24" s="43"/>
    </row>
    <row r="25" spans="1:13" ht="15.75">
      <c r="A25" s="7" t="s">
        <v>136</v>
      </c>
      <c r="B25" s="7"/>
      <c r="C25" s="4">
        <v>0</v>
      </c>
      <c r="D25" s="4"/>
      <c r="E25" s="88">
        <v>0</v>
      </c>
      <c r="F25" s="12"/>
      <c r="G25" s="16">
        <v>-43</v>
      </c>
      <c r="H25" s="16"/>
      <c r="I25" s="16">
        <v>-18</v>
      </c>
      <c r="K25" s="2"/>
      <c r="L25" s="43"/>
      <c r="M25" s="43"/>
    </row>
    <row r="26" spans="1:13" ht="15.75">
      <c r="A26" s="7"/>
      <c r="B26" s="7"/>
      <c r="C26" s="4"/>
      <c r="D26" s="4"/>
      <c r="F26" s="12"/>
      <c r="G26" s="12"/>
      <c r="H26" s="16"/>
      <c r="I26" s="12"/>
      <c r="K26" s="2"/>
      <c r="L26" s="43"/>
      <c r="M26" s="43"/>
    </row>
    <row r="27" spans="1:13" ht="15.75">
      <c r="A27" s="7" t="s">
        <v>88</v>
      </c>
      <c r="B27" s="7"/>
      <c r="C27" s="16">
        <v>295</v>
      </c>
      <c r="D27" s="4"/>
      <c r="E27" s="16">
        <v>523</v>
      </c>
      <c r="F27" s="12"/>
      <c r="G27" s="78">
        <v>1316</v>
      </c>
      <c r="H27" s="16"/>
      <c r="I27" s="16">
        <v>1801</v>
      </c>
      <c r="K27" s="2">
        <v>356</v>
      </c>
      <c r="L27" s="43">
        <f>C27-K27</f>
        <v>-61</v>
      </c>
      <c r="M27" s="43" t="e">
        <f>C27-#REF!</f>
        <v>#REF!</v>
      </c>
    </row>
    <row r="28" spans="1:13" ht="15.75">
      <c r="A28" s="7"/>
      <c r="B28" s="7"/>
      <c r="C28" s="3"/>
      <c r="D28" s="3"/>
      <c r="E28" s="3"/>
      <c r="F28" s="45"/>
      <c r="G28" s="45"/>
      <c r="H28" s="14"/>
      <c r="I28" s="45"/>
      <c r="K28" s="3"/>
      <c r="L28" s="4"/>
      <c r="M28" s="4"/>
    </row>
    <row r="29" spans="1:13" ht="15.75">
      <c r="A29" s="15" t="s">
        <v>110</v>
      </c>
      <c r="B29" s="7"/>
      <c r="C29" s="4">
        <f aca="true" t="shared" si="0" ref="C29:I29">SUM(C21:C28)</f>
        <v>3177</v>
      </c>
      <c r="D29" s="4">
        <f t="shared" si="0"/>
        <v>0</v>
      </c>
      <c r="E29" s="4">
        <f t="shared" si="0"/>
        <v>4168</v>
      </c>
      <c r="F29" s="4">
        <f t="shared" si="0"/>
        <v>0</v>
      </c>
      <c r="G29" s="4">
        <f t="shared" si="0"/>
        <v>19272</v>
      </c>
      <c r="H29" s="4">
        <f t="shared" si="0"/>
        <v>0</v>
      </c>
      <c r="I29" s="4">
        <f t="shared" si="0"/>
        <v>23686</v>
      </c>
      <c r="K29" s="4">
        <f>SUM(K21:K28)</f>
        <v>3408</v>
      </c>
      <c r="L29" s="4"/>
      <c r="M29" s="4"/>
    </row>
    <row r="30" spans="1:13" ht="15.75">
      <c r="A30" s="7"/>
      <c r="B30" s="7"/>
      <c r="C30" s="4"/>
      <c r="D30" s="4"/>
      <c r="E30" s="4"/>
      <c r="F30" s="12"/>
      <c r="G30" s="12"/>
      <c r="H30" s="16"/>
      <c r="I30" s="12"/>
      <c r="K30" s="2"/>
      <c r="L30" s="4"/>
      <c r="M30" s="4"/>
    </row>
    <row r="31" spans="1:21" ht="15.75">
      <c r="A31" s="7" t="s">
        <v>111</v>
      </c>
      <c r="B31" s="7"/>
      <c r="C31" s="16">
        <v>-19</v>
      </c>
      <c r="D31" s="4"/>
      <c r="E31" s="16">
        <v>-52</v>
      </c>
      <c r="F31" s="12"/>
      <c r="G31" s="16">
        <v>-24</v>
      </c>
      <c r="H31" s="16"/>
      <c r="I31" s="16">
        <v>-66</v>
      </c>
      <c r="K31" s="2">
        <v>-3</v>
      </c>
      <c r="L31" s="43">
        <f>-C31+K31</f>
        <v>16</v>
      </c>
      <c r="M31" s="43" t="e">
        <f>-C31+#REF!</f>
        <v>#REF!</v>
      </c>
      <c r="U31" t="s">
        <v>137</v>
      </c>
    </row>
    <row r="32" spans="2:14" ht="15.75">
      <c r="B32" s="7"/>
      <c r="C32" s="3"/>
      <c r="D32" s="3"/>
      <c r="E32" s="3"/>
      <c r="F32" s="3"/>
      <c r="G32" s="45"/>
      <c r="H32" s="14"/>
      <c r="I32" s="45"/>
      <c r="K32" s="3"/>
      <c r="L32" s="4"/>
      <c r="M32" s="4"/>
      <c r="N32" s="7"/>
    </row>
    <row r="33" spans="1:14" ht="15.75">
      <c r="A33" s="15" t="s">
        <v>7</v>
      </c>
      <c r="B33" s="7"/>
      <c r="C33" s="16">
        <f>SUM(C29:C32)</f>
        <v>3158</v>
      </c>
      <c r="D33" s="16">
        <f>SUM(D29:D32)</f>
        <v>0</v>
      </c>
      <c r="E33" s="16">
        <f>SUM(E29:E32)</f>
        <v>4116</v>
      </c>
      <c r="F33" s="16">
        <f>SUM(F29:F32)</f>
        <v>0</v>
      </c>
      <c r="G33" s="16">
        <f>SUM(G29:G32)</f>
        <v>19248</v>
      </c>
      <c r="H33" s="16"/>
      <c r="I33" s="16">
        <f>SUM(I29:I32)</f>
        <v>23620</v>
      </c>
      <c r="K33" s="16" t="e">
        <f>+K21+K27+K23+#REF!+K31</f>
        <v>#REF!</v>
      </c>
      <c r="L33" s="16"/>
      <c r="M33" s="16"/>
      <c r="N33" s="7"/>
    </row>
    <row r="34" spans="1:14" ht="15.75">
      <c r="A34" s="7"/>
      <c r="B34" s="7"/>
      <c r="C34" s="4"/>
      <c r="D34" s="4"/>
      <c r="E34" s="7"/>
      <c r="F34" s="16"/>
      <c r="G34" s="16"/>
      <c r="H34" s="16"/>
      <c r="I34" s="16"/>
      <c r="K34" s="4"/>
      <c r="L34" s="4"/>
      <c r="M34" s="4"/>
      <c r="N34" s="7"/>
    </row>
    <row r="35" spans="1:13" ht="15.75">
      <c r="A35" s="7" t="s">
        <v>112</v>
      </c>
      <c r="B35" s="7"/>
      <c r="C35" s="16">
        <v>-973</v>
      </c>
      <c r="D35" s="4"/>
      <c r="E35" s="46">
        <v>-1762</v>
      </c>
      <c r="F35" s="16"/>
      <c r="G35" s="16">
        <v>-5171</v>
      </c>
      <c r="H35" s="16"/>
      <c r="I35" s="16">
        <v>-6636</v>
      </c>
      <c r="K35" s="2">
        <v>-939</v>
      </c>
      <c r="L35" s="43">
        <f>-C35+K35</f>
        <v>34</v>
      </c>
      <c r="M35" s="43">
        <f>-C35+E35</f>
        <v>-789</v>
      </c>
    </row>
    <row r="36" spans="1:13" ht="15.75">
      <c r="A36" s="7"/>
      <c r="B36" s="7"/>
      <c r="C36" s="6"/>
      <c r="D36" s="6"/>
      <c r="E36" s="4"/>
      <c r="F36" s="14"/>
      <c r="G36" s="14"/>
      <c r="H36" s="14"/>
      <c r="I36" s="14"/>
      <c r="K36" s="6"/>
      <c r="L36" s="7"/>
      <c r="M36" s="7"/>
    </row>
    <row r="37" spans="1:13" ht="16.5" thickBot="1">
      <c r="A37" s="15" t="s">
        <v>147</v>
      </c>
      <c r="B37" s="7"/>
      <c r="C37" s="8">
        <f aca="true" t="shared" si="1" ref="C37:I37">+C33+C35</f>
        <v>2185</v>
      </c>
      <c r="D37" s="8">
        <f t="shared" si="1"/>
        <v>0</v>
      </c>
      <c r="E37" s="8">
        <f t="shared" si="1"/>
        <v>2354</v>
      </c>
      <c r="F37" s="8">
        <f t="shared" si="1"/>
        <v>0</v>
      </c>
      <c r="G37" s="8">
        <f t="shared" si="1"/>
        <v>14077</v>
      </c>
      <c r="H37" s="8">
        <f t="shared" si="1"/>
        <v>0</v>
      </c>
      <c r="I37" s="8">
        <f t="shared" si="1"/>
        <v>16984</v>
      </c>
      <c r="K37" s="8" t="e">
        <f>+K33+K35</f>
        <v>#REF!</v>
      </c>
      <c r="L37" s="82"/>
      <c r="M37" s="82"/>
    </row>
    <row r="38" spans="1:13" ht="16.5" thickTop="1">
      <c r="A38" s="7"/>
      <c r="B38" s="7"/>
      <c r="C38" s="4"/>
      <c r="D38" s="4"/>
      <c r="E38" s="4"/>
      <c r="F38" s="16"/>
      <c r="G38" s="16"/>
      <c r="H38" s="16"/>
      <c r="I38" s="16"/>
      <c r="K38" s="4"/>
      <c r="L38" s="4"/>
      <c r="M38" s="4"/>
    </row>
    <row r="39" spans="1:14" ht="15.75">
      <c r="A39" s="7" t="s">
        <v>90</v>
      </c>
      <c r="B39" s="7"/>
      <c r="C39" s="4"/>
      <c r="D39" s="4"/>
      <c r="E39" s="16"/>
      <c r="F39" s="16"/>
      <c r="G39" s="16"/>
      <c r="H39" s="16"/>
      <c r="I39" s="16"/>
      <c r="K39" s="2"/>
      <c r="L39" s="81"/>
      <c r="M39" s="81"/>
      <c r="N39" s="7"/>
    </row>
    <row r="40" spans="1:14" ht="15.75">
      <c r="A40" s="7"/>
      <c r="B40" s="7"/>
      <c r="C40" s="4"/>
      <c r="D40" s="4"/>
      <c r="E40" s="16"/>
      <c r="F40" s="16"/>
      <c r="G40" s="16"/>
      <c r="H40" s="16"/>
      <c r="I40" s="16"/>
      <c r="K40" s="2"/>
      <c r="L40" s="81"/>
      <c r="M40" s="81"/>
      <c r="N40" s="7"/>
    </row>
    <row r="41" spans="1:14" ht="15.75">
      <c r="A41" s="7" t="s">
        <v>118</v>
      </c>
      <c r="B41" s="7"/>
      <c r="C41" s="16">
        <f>C45-C43</f>
        <v>2070</v>
      </c>
      <c r="D41" s="4"/>
      <c r="E41" s="16">
        <f>E45-E43</f>
        <v>2249</v>
      </c>
      <c r="F41" s="16"/>
      <c r="G41" s="16">
        <f>+G45-G43</f>
        <v>13485</v>
      </c>
      <c r="H41" s="16"/>
      <c r="I41" s="16">
        <f>+I45-I43</f>
        <v>16471</v>
      </c>
      <c r="K41" s="16" t="e">
        <f>K45-K43</f>
        <v>#REF!</v>
      </c>
      <c r="L41" s="81" t="e">
        <f>C41-K41</f>
        <v>#REF!</v>
      </c>
      <c r="M41" s="81">
        <f>C41-E41</f>
        <v>-179</v>
      </c>
      <c r="N41" s="7"/>
    </row>
    <row r="42" spans="1:14" ht="15.75">
      <c r="A42" s="7"/>
      <c r="B42" s="7"/>
      <c r="C42" s="16"/>
      <c r="D42" s="4"/>
      <c r="E42" s="16"/>
      <c r="F42" s="16"/>
      <c r="G42" s="16"/>
      <c r="H42" s="16"/>
      <c r="I42" s="16"/>
      <c r="K42" s="2"/>
      <c r="L42" s="81"/>
      <c r="M42" s="81"/>
      <c r="N42" s="7"/>
    </row>
    <row r="43" spans="1:14" ht="15.75">
      <c r="A43" s="7" t="s">
        <v>75</v>
      </c>
      <c r="B43" s="7"/>
      <c r="C43" s="16">
        <v>115</v>
      </c>
      <c r="D43" s="4"/>
      <c r="E43" s="16">
        <v>105</v>
      </c>
      <c r="F43" s="16"/>
      <c r="G43" s="16">
        <v>592</v>
      </c>
      <c r="H43" s="16"/>
      <c r="I43" s="16">
        <v>513</v>
      </c>
      <c r="K43" s="2">
        <v>78</v>
      </c>
      <c r="L43" s="81">
        <f>C43-K43</f>
        <v>37</v>
      </c>
      <c r="M43" s="81">
        <f>C43-E43</f>
        <v>10</v>
      </c>
      <c r="N43" s="7"/>
    </row>
    <row r="44" spans="1:14" ht="15.75">
      <c r="A44" s="12"/>
      <c r="B44" s="12"/>
      <c r="C44" s="16"/>
      <c r="D44" s="16"/>
      <c r="E44" s="16"/>
      <c r="F44" s="16"/>
      <c r="G44" s="16"/>
      <c r="H44" s="16"/>
      <c r="I44" s="16"/>
      <c r="J44" s="11"/>
      <c r="K44" s="16"/>
      <c r="L44" s="16"/>
      <c r="M44" s="16"/>
      <c r="N44" s="7"/>
    </row>
    <row r="45" spans="1:14" ht="16.5" thickBot="1">
      <c r="A45" s="15"/>
      <c r="B45" s="32"/>
      <c r="C45" s="28">
        <f>+C37</f>
        <v>2185</v>
      </c>
      <c r="D45" s="28"/>
      <c r="E45" s="28">
        <f>+E37</f>
        <v>2354</v>
      </c>
      <c r="F45" s="28"/>
      <c r="G45" s="28">
        <f>+G37</f>
        <v>14077</v>
      </c>
      <c r="H45" s="28"/>
      <c r="I45" s="28">
        <f>+I37</f>
        <v>16984</v>
      </c>
      <c r="J45" s="11"/>
      <c r="K45" s="28" t="e">
        <f>+K37</f>
        <v>#REF!</v>
      </c>
      <c r="L45" s="20">
        <f>+L37</f>
        <v>0</v>
      </c>
      <c r="M45" s="20">
        <f>+M37</f>
        <v>0</v>
      </c>
      <c r="N45" s="7"/>
    </row>
    <row r="46" spans="1:14" ht="16.5" thickTop="1">
      <c r="A46" s="7"/>
      <c r="B46" s="7"/>
      <c r="C46" s="7"/>
      <c r="D46" s="7"/>
      <c r="E46" s="7"/>
      <c r="F46" s="12"/>
      <c r="G46" s="12"/>
      <c r="H46" s="16"/>
      <c r="I46" s="12"/>
      <c r="K46" s="7"/>
      <c r="L46" s="7"/>
      <c r="M46" s="7"/>
      <c r="N46" s="7"/>
    </row>
    <row r="47" spans="1:14" ht="15.75">
      <c r="A47" s="34"/>
      <c r="B47" s="34"/>
      <c r="C47" s="7"/>
      <c r="D47" s="7"/>
      <c r="E47" s="17"/>
      <c r="F47" s="12"/>
      <c r="G47" s="12"/>
      <c r="H47" s="12"/>
      <c r="I47" s="12"/>
      <c r="L47" s="7"/>
      <c r="M47" s="7"/>
      <c r="N47" s="7"/>
    </row>
    <row r="48" spans="1:9" ht="15.75">
      <c r="A48" s="15" t="s">
        <v>131</v>
      </c>
      <c r="B48" s="7"/>
      <c r="C48" s="7"/>
      <c r="D48" s="7"/>
      <c r="E48" s="12"/>
      <c r="F48" s="12"/>
      <c r="G48" s="12"/>
      <c r="H48" s="16"/>
      <c r="I48" s="12"/>
    </row>
    <row r="49" spans="1:9" ht="15.75">
      <c r="A49" s="7"/>
      <c r="B49" s="7"/>
      <c r="C49" s="7"/>
      <c r="D49" s="7"/>
      <c r="E49" s="87"/>
      <c r="F49" s="12"/>
      <c r="G49" s="12"/>
      <c r="H49" s="16"/>
      <c r="I49" s="12"/>
    </row>
    <row r="50" spans="1:9" ht="16.5" thickBot="1">
      <c r="A50" s="83" t="s">
        <v>132</v>
      </c>
      <c r="B50" s="7"/>
      <c r="C50" s="48">
        <f>C41/758310*100</f>
        <v>0.27297543221110104</v>
      </c>
      <c r="D50" s="49"/>
      <c r="E50" s="48">
        <f>E41/758310*100</f>
        <v>0.2965805541269402</v>
      </c>
      <c r="F50" s="48"/>
      <c r="G50" s="48">
        <f>G41/758310*100</f>
        <v>1.7782964750563754</v>
      </c>
      <c r="H50" s="48"/>
      <c r="I50" s="48">
        <f>I41/758310*100</f>
        <v>2.1720668328256254</v>
      </c>
    </row>
    <row r="51" spans="1:9" ht="16.5" thickTop="1">
      <c r="A51" s="7"/>
      <c r="B51" s="7"/>
      <c r="C51" s="7"/>
      <c r="D51" s="7"/>
      <c r="E51" s="7"/>
      <c r="F51" s="12"/>
      <c r="G51" s="12"/>
      <c r="H51" s="16"/>
      <c r="I51" s="12"/>
    </row>
    <row r="52" spans="1:9" ht="16.5" thickBot="1">
      <c r="A52" s="83" t="s">
        <v>133</v>
      </c>
      <c r="B52" s="7"/>
      <c r="C52" s="84" t="s">
        <v>134</v>
      </c>
      <c r="D52" s="85"/>
      <c r="E52" s="84" t="s">
        <v>134</v>
      </c>
      <c r="F52" s="84"/>
      <c r="G52" s="84" t="s">
        <v>134</v>
      </c>
      <c r="H52" s="84"/>
      <c r="I52" s="84" t="s">
        <v>134</v>
      </c>
    </row>
    <row r="53" spans="3:9" ht="16.5" thickTop="1">
      <c r="C53" s="2"/>
      <c r="D53" s="2"/>
      <c r="E53" s="10"/>
      <c r="F53" s="10"/>
      <c r="G53" s="10"/>
      <c r="H53" s="10"/>
      <c r="I53" s="10"/>
    </row>
    <row r="54" spans="1:2" ht="15.75">
      <c r="A54" s="33" t="s">
        <v>44</v>
      </c>
      <c r="B54" s="33"/>
    </row>
    <row r="55" spans="1:2" ht="15.75">
      <c r="A55" s="18" t="s">
        <v>108</v>
      </c>
      <c r="B55" s="18"/>
    </row>
    <row r="63" spans="5:9" ht="15.75">
      <c r="E63" s="10"/>
      <c r="F63" s="11"/>
      <c r="G63" s="11"/>
      <c r="H63" s="11"/>
      <c r="I63" s="11"/>
    </row>
  </sheetData>
  <sheetProtection/>
  <mergeCells count="6">
    <mergeCell ref="L11:M11"/>
    <mergeCell ref="B1:I1"/>
    <mergeCell ref="B2:I2"/>
    <mergeCell ref="B3:I3"/>
    <mergeCell ref="C10:E10"/>
    <mergeCell ref="G10:I10"/>
  </mergeCells>
  <printOptions/>
  <pageMargins left="1.05" right="0.42" top="0.68" bottom="1" header="0.5" footer="0.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A22">
      <selection activeCell="A44" sqref="A28:A44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40"/>
      <c r="C1" s="40" t="s">
        <v>9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>
      <c r="B2" s="39"/>
      <c r="C2" s="39" t="s">
        <v>34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5.75">
      <c r="B3" s="39"/>
      <c r="C3" s="39" t="s">
        <v>33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3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5" ht="15.75">
      <c r="A7" s="1" t="s">
        <v>50</v>
      </c>
      <c r="B7" s="1"/>
      <c r="C7" s="1"/>
      <c r="D7" s="1"/>
      <c r="E7" s="1"/>
    </row>
    <row r="8" spans="1:5" ht="15.75">
      <c r="A8" s="1" t="s">
        <v>140</v>
      </c>
      <c r="B8" s="1"/>
      <c r="C8" s="1"/>
      <c r="D8" s="1"/>
      <c r="E8" s="1"/>
    </row>
    <row r="9" spans="1:15" ht="15.75">
      <c r="A9" s="15"/>
      <c r="B9" s="15"/>
      <c r="C9" s="15"/>
      <c r="D9" s="15"/>
      <c r="E9" s="15"/>
      <c r="F9" s="7"/>
      <c r="G9" s="7"/>
      <c r="H9" s="7"/>
      <c r="I9" s="7"/>
      <c r="J9" s="7"/>
      <c r="K9" s="7"/>
      <c r="L9" s="7"/>
      <c r="M9" s="7"/>
      <c r="N9" s="5" t="s">
        <v>82</v>
      </c>
      <c r="O9" s="5" t="s">
        <v>3</v>
      </c>
    </row>
    <row r="10" spans="1:15" ht="15.75">
      <c r="A10" s="15"/>
      <c r="B10" s="15"/>
      <c r="C10" s="15"/>
      <c r="D10" s="94" t="s">
        <v>85</v>
      </c>
      <c r="E10" s="94"/>
      <c r="F10" s="94"/>
      <c r="G10" s="94"/>
      <c r="H10" s="94"/>
      <c r="I10" s="94"/>
      <c r="J10" s="94"/>
      <c r="K10" s="94"/>
      <c r="L10" s="94"/>
      <c r="M10" s="7"/>
      <c r="N10" s="5" t="s">
        <v>83</v>
      </c>
      <c r="O10" s="5" t="s">
        <v>84</v>
      </c>
    </row>
    <row r="11" spans="1:13" ht="15.75">
      <c r="A11" s="7"/>
      <c r="B11" s="7"/>
      <c r="C11" s="7"/>
      <c r="D11" s="7"/>
      <c r="E11" s="7"/>
      <c r="F11" s="95" t="s">
        <v>40</v>
      </c>
      <c r="G11" s="95"/>
      <c r="H11" s="95" t="s">
        <v>46</v>
      </c>
      <c r="I11" s="95"/>
      <c r="J11" s="95"/>
      <c r="K11" s="95"/>
      <c r="L11" s="9"/>
      <c r="M11" s="7"/>
    </row>
    <row r="12" spans="1:13" ht="15.75">
      <c r="A12" s="7"/>
      <c r="B12" s="7"/>
      <c r="C12" s="7"/>
      <c r="D12" s="9" t="s">
        <v>39</v>
      </c>
      <c r="E12" s="9"/>
      <c r="F12" s="9" t="s">
        <v>24</v>
      </c>
      <c r="G12" s="9"/>
      <c r="H12" s="9" t="s">
        <v>19</v>
      </c>
      <c r="I12" s="9"/>
      <c r="J12" s="9" t="s">
        <v>21</v>
      </c>
      <c r="K12" s="9"/>
      <c r="L12" s="9"/>
      <c r="M12" s="7"/>
    </row>
    <row r="13" spans="1:13" ht="15.75">
      <c r="A13" s="7"/>
      <c r="B13" s="7"/>
      <c r="C13" s="7"/>
      <c r="D13" s="9" t="s">
        <v>19</v>
      </c>
      <c r="E13" s="9"/>
      <c r="F13" s="9" t="s">
        <v>28</v>
      </c>
      <c r="G13" s="9"/>
      <c r="H13" s="9" t="s">
        <v>20</v>
      </c>
      <c r="I13" s="9"/>
      <c r="J13" s="9" t="s">
        <v>113</v>
      </c>
      <c r="K13" s="9"/>
      <c r="L13" s="9" t="s">
        <v>3</v>
      </c>
      <c r="M13" s="7"/>
    </row>
    <row r="14" spans="1:15" ht="15.75">
      <c r="A14" s="7"/>
      <c r="B14" s="7"/>
      <c r="C14" s="7"/>
      <c r="D14" s="24" t="s">
        <v>0</v>
      </c>
      <c r="E14" s="9"/>
      <c r="F14" s="24" t="s">
        <v>0</v>
      </c>
      <c r="G14" s="9"/>
      <c r="H14" s="24" t="s">
        <v>0</v>
      </c>
      <c r="I14" s="9"/>
      <c r="J14" s="24" t="s">
        <v>0</v>
      </c>
      <c r="K14" s="9"/>
      <c r="L14" s="24" t="s">
        <v>0</v>
      </c>
      <c r="M14" s="7"/>
      <c r="N14" s="24" t="s">
        <v>0</v>
      </c>
      <c r="O14" s="24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30" t="s">
        <v>141</v>
      </c>
      <c r="B16" s="30"/>
      <c r="C16" s="30"/>
      <c r="D16" s="30"/>
      <c r="E16" s="30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44" t="s">
        <v>109</v>
      </c>
      <c r="B18" s="7"/>
      <c r="C18" s="7"/>
      <c r="D18" s="20">
        <v>75831</v>
      </c>
      <c r="E18" s="20"/>
      <c r="F18" s="20">
        <v>4267.89904</v>
      </c>
      <c r="G18" s="20"/>
      <c r="H18" s="20">
        <v>2418</v>
      </c>
      <c r="I18" s="20"/>
      <c r="J18" s="20">
        <v>89719</v>
      </c>
      <c r="K18" s="20"/>
      <c r="L18" s="20">
        <f>SUM(D18:J18)</f>
        <v>172235.89904</v>
      </c>
      <c r="M18" s="20">
        <v>0</v>
      </c>
      <c r="N18" s="20">
        <v>3614</v>
      </c>
      <c r="O18" s="20">
        <f>SUM(L18:N18)</f>
        <v>175849.89904</v>
      </c>
      <c r="P18" s="4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>
      <c r="A20" s="7"/>
      <c r="B20" s="7"/>
      <c r="C20" s="7"/>
      <c r="D20" s="13"/>
      <c r="E20" s="13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 t="s">
        <v>5</v>
      </c>
      <c r="B21" s="7"/>
      <c r="C21" s="7"/>
      <c r="D21" s="13">
        <v>0</v>
      </c>
      <c r="E21" s="13"/>
      <c r="F21" s="4">
        <v>0</v>
      </c>
      <c r="G21" s="4"/>
      <c r="H21" s="4">
        <v>0</v>
      </c>
      <c r="I21" s="4"/>
      <c r="J21" s="4">
        <v>-8531</v>
      </c>
      <c r="K21" s="4"/>
      <c r="L21" s="4">
        <f>SUM(D21:J21)</f>
        <v>-8531</v>
      </c>
      <c r="M21" s="4"/>
      <c r="N21" s="2">
        <v>0</v>
      </c>
      <c r="O21" s="2">
        <f>+L21+N21</f>
        <v>-8531</v>
      </c>
      <c r="P21" s="2"/>
    </row>
    <row r="22" spans="1:16" ht="15.75">
      <c r="A22" s="7"/>
      <c r="B22" s="7"/>
      <c r="C22" s="7"/>
      <c r="D22" s="13"/>
      <c r="E22" s="13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/>
      <c r="B23" s="7"/>
      <c r="C23" s="7"/>
      <c r="D23" s="13"/>
      <c r="E23" s="13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44" t="s">
        <v>147</v>
      </c>
      <c r="B24" s="7"/>
      <c r="C24" s="7"/>
      <c r="D24" s="13">
        <v>0</v>
      </c>
      <c r="E24" s="13"/>
      <c r="F24" s="4">
        <v>0</v>
      </c>
      <c r="G24" s="4"/>
      <c r="H24" s="4">
        <v>0</v>
      </c>
      <c r="I24" s="4"/>
      <c r="J24" s="16">
        <f>+ConCPL!G41</f>
        <v>13485</v>
      </c>
      <c r="K24" s="4"/>
      <c r="L24" s="4">
        <f>SUM(D24:J24)</f>
        <v>13485</v>
      </c>
      <c r="M24" s="4"/>
      <c r="N24" s="2">
        <f>+ConCPL!G43</f>
        <v>592</v>
      </c>
      <c r="O24" s="2">
        <f>+L24+N24</f>
        <v>14077</v>
      </c>
      <c r="P24" s="2"/>
    </row>
    <row r="25" spans="1:16" ht="15.75">
      <c r="A25" s="7"/>
      <c r="B25" s="7"/>
      <c r="C25" s="7"/>
      <c r="D25" s="13"/>
      <c r="E25" s="13"/>
      <c r="F25" s="4"/>
      <c r="G25" s="4"/>
      <c r="H25" s="4"/>
      <c r="I25" s="4"/>
      <c r="J25" s="16"/>
      <c r="K25" s="4"/>
      <c r="L25" s="4"/>
      <c r="M25" s="4"/>
      <c r="N25" s="2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6.5" thickBot="1">
      <c r="A27" s="32" t="s">
        <v>142</v>
      </c>
      <c r="B27" s="32"/>
      <c r="C27" s="32"/>
      <c r="D27" s="28">
        <f>SUM(D18:D26)</f>
        <v>75831</v>
      </c>
      <c r="E27" s="28"/>
      <c r="F27" s="28">
        <f>SUM(F18:F26)</f>
        <v>4267.89904</v>
      </c>
      <c r="G27" s="28"/>
      <c r="H27" s="28">
        <f>SUM(H18:H26)</f>
        <v>2418</v>
      </c>
      <c r="I27" s="28"/>
      <c r="J27" s="28">
        <f>SUM(J18:J26)</f>
        <v>94673</v>
      </c>
      <c r="K27" s="28"/>
      <c r="L27" s="28">
        <f>SUM(L18:L26)</f>
        <v>177189.89904</v>
      </c>
      <c r="M27" s="28">
        <f>SUM(M18:M26)</f>
        <v>0</v>
      </c>
      <c r="N27" s="28">
        <f>SUM(N18:N26)</f>
        <v>4206</v>
      </c>
      <c r="O27" s="28">
        <f>SUM(O18:O26)</f>
        <v>181395.89904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30" t="s">
        <v>25</v>
      </c>
      <c r="B30" s="30"/>
      <c r="C30" s="30"/>
      <c r="D30" s="30"/>
      <c r="E30" s="30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15.75" hidden="1">
      <c r="A32" s="7" t="s">
        <v>26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2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7" t="s">
        <v>29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2"/>
      <c r="O34" s="2"/>
      <c r="P34" s="2"/>
    </row>
    <row r="35" spans="1:16" ht="15.75" hidden="1">
      <c r="A35" s="7" t="s">
        <v>30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7" t="s">
        <v>31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7" t="s">
        <v>13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2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7" t="s">
        <v>23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25" t="s">
        <v>27</v>
      </c>
      <c r="B42" s="25"/>
      <c r="C42" s="25"/>
      <c r="D42" s="25"/>
      <c r="E42" s="25"/>
      <c r="F42" s="27">
        <f>SUM(F32:F40)</f>
        <v>0</v>
      </c>
      <c r="G42" s="27"/>
      <c r="H42" s="27">
        <f>SUM(H32:H40)</f>
        <v>0</v>
      </c>
      <c r="I42" s="27"/>
      <c r="J42" s="27">
        <f>SUM(J32:J40)</f>
        <v>0</v>
      </c>
      <c r="K42" s="27"/>
      <c r="L42" s="27">
        <f>SUM(L32:L40)</f>
        <v>0</v>
      </c>
      <c r="M42" s="31"/>
      <c r="N42" s="2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>
      <c r="A44" s="1"/>
      <c r="B44" s="1"/>
      <c r="C44" s="1"/>
      <c r="D44" s="1"/>
      <c r="E44" s="1"/>
      <c r="J44" s="43"/>
      <c r="M44" s="2"/>
      <c r="N44" s="2"/>
      <c r="O44" s="2"/>
      <c r="P44" s="2"/>
    </row>
    <row r="45" spans="1:16" ht="15.75" hidden="1">
      <c r="A45" s="15"/>
      <c r="B45" s="15"/>
      <c r="C45" s="15"/>
      <c r="D45" s="15"/>
      <c r="E45" s="15"/>
      <c r="F45" s="7"/>
      <c r="G45" s="7"/>
      <c r="H45" s="7"/>
      <c r="I45" s="7"/>
      <c r="J45" s="7"/>
      <c r="K45" s="7"/>
      <c r="L45" s="7"/>
      <c r="M45" s="2"/>
      <c r="N45" s="2"/>
      <c r="O45" s="2"/>
      <c r="P45" s="2"/>
    </row>
    <row r="46" spans="1:16" ht="15.75" hidden="1">
      <c r="A46" s="7"/>
      <c r="B46" s="7"/>
      <c r="C46" s="7"/>
      <c r="D46" s="7"/>
      <c r="E46" s="7"/>
      <c r="F46" s="95" t="s">
        <v>40</v>
      </c>
      <c r="G46" s="95"/>
      <c r="H46" s="95" t="s">
        <v>46</v>
      </c>
      <c r="I46" s="95"/>
      <c r="J46" s="95"/>
      <c r="K46" s="95"/>
      <c r="L46" s="9"/>
      <c r="M46" s="2"/>
      <c r="N46" s="2"/>
      <c r="O46" s="2"/>
      <c r="P46" s="2"/>
    </row>
    <row r="47" spans="1:16" ht="15.75" hidden="1">
      <c r="A47" s="7"/>
      <c r="B47" s="7"/>
      <c r="C47" s="7"/>
      <c r="D47" s="9" t="s">
        <v>39</v>
      </c>
      <c r="E47" s="9"/>
      <c r="F47" s="9" t="s">
        <v>24</v>
      </c>
      <c r="G47" s="9"/>
      <c r="H47" s="9" t="s">
        <v>19</v>
      </c>
      <c r="I47" s="9"/>
      <c r="J47" s="9" t="s">
        <v>21</v>
      </c>
      <c r="K47" s="9"/>
      <c r="L47" s="9"/>
      <c r="M47" s="2"/>
      <c r="N47" s="2"/>
      <c r="O47" s="2"/>
      <c r="P47" s="2"/>
    </row>
    <row r="48" spans="1:16" ht="15.75" hidden="1">
      <c r="A48" s="7"/>
      <c r="B48" s="7"/>
      <c r="C48" s="7"/>
      <c r="D48" s="9" t="s">
        <v>19</v>
      </c>
      <c r="E48" s="9"/>
      <c r="F48" s="9" t="s">
        <v>28</v>
      </c>
      <c r="G48" s="9"/>
      <c r="H48" s="9" t="s">
        <v>20</v>
      </c>
      <c r="I48" s="9"/>
      <c r="J48" s="9" t="s">
        <v>22</v>
      </c>
      <c r="K48" s="9"/>
      <c r="L48" s="9" t="s">
        <v>3</v>
      </c>
      <c r="M48" s="2"/>
      <c r="N48" s="2"/>
      <c r="O48" s="2"/>
      <c r="P48" s="2"/>
    </row>
    <row r="49" spans="1:16" ht="15.75" hidden="1">
      <c r="A49" s="7"/>
      <c r="B49" s="7"/>
      <c r="C49" s="7"/>
      <c r="D49" s="24" t="s">
        <v>0</v>
      </c>
      <c r="E49" s="9"/>
      <c r="F49" s="24" t="s">
        <v>0</v>
      </c>
      <c r="G49" s="9"/>
      <c r="H49" s="24" t="s">
        <v>0</v>
      </c>
      <c r="I49" s="9"/>
      <c r="J49" s="24" t="s">
        <v>0</v>
      </c>
      <c r="K49" s="9"/>
      <c r="L49" s="24" t="s">
        <v>0</v>
      </c>
      <c r="M49" s="2"/>
      <c r="N49" s="2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2"/>
      <c r="O50" s="2"/>
      <c r="P50" s="2"/>
    </row>
    <row r="51" spans="1:16" ht="15.75" hidden="1">
      <c r="A51" s="30" t="s">
        <v>49</v>
      </c>
      <c r="B51" s="30"/>
      <c r="C51" s="30"/>
      <c r="D51" s="30"/>
      <c r="E51" s="30"/>
      <c r="F51" s="7"/>
      <c r="G51" s="7"/>
      <c r="H51" s="7"/>
      <c r="I51" s="7"/>
      <c r="J51" s="7"/>
      <c r="K51" s="7"/>
      <c r="L51" s="7"/>
      <c r="M51" s="2"/>
      <c r="N51" s="2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2"/>
      <c r="O52" s="2"/>
      <c r="P52" s="2"/>
    </row>
    <row r="53" spans="1:16" ht="15.75" hidden="1">
      <c r="A53" s="7" t="s">
        <v>26</v>
      </c>
      <c r="B53" s="7"/>
      <c r="C53" s="7"/>
      <c r="D53" s="16">
        <v>75831</v>
      </c>
      <c r="E53" s="16"/>
      <c r="F53" s="16">
        <v>4267.899</v>
      </c>
      <c r="G53" s="16"/>
      <c r="H53" s="16">
        <v>9.181</v>
      </c>
      <c r="I53" s="16"/>
      <c r="J53" s="16">
        <v>45677.994</v>
      </c>
      <c r="K53" s="16"/>
      <c r="L53" s="16">
        <f>SUM(D53:J53)</f>
        <v>125786.074</v>
      </c>
      <c r="M53" s="2"/>
      <c r="N53" s="2"/>
      <c r="O53" s="2"/>
      <c r="P53" s="2"/>
    </row>
    <row r="54" spans="1:16" ht="15.75" hidden="1">
      <c r="A54" s="7"/>
      <c r="B54" s="7"/>
      <c r="C54" s="7"/>
      <c r="D54" s="12"/>
      <c r="E54" s="12"/>
      <c r="F54" s="16"/>
      <c r="G54" s="16"/>
      <c r="H54" s="16"/>
      <c r="I54" s="16"/>
      <c r="J54" s="16"/>
      <c r="K54" s="16"/>
      <c r="L54" s="16"/>
      <c r="M54" s="2"/>
      <c r="N54" s="2"/>
      <c r="O54" s="2"/>
      <c r="P54" s="2"/>
    </row>
    <row r="55" spans="1:16" ht="15.75" hidden="1">
      <c r="A55" s="7" t="s">
        <v>29</v>
      </c>
      <c r="B55" s="7"/>
      <c r="C55" s="7"/>
      <c r="D55" s="17">
        <v>0</v>
      </c>
      <c r="E55" s="17"/>
      <c r="F55" s="16">
        <v>0</v>
      </c>
      <c r="G55" s="16"/>
      <c r="H55" s="16">
        <v>0</v>
      </c>
      <c r="I55" s="16"/>
      <c r="J55" s="16">
        <v>0</v>
      </c>
      <c r="K55" s="16"/>
      <c r="L55" s="16">
        <f>SUM(D55:J55)</f>
        <v>0</v>
      </c>
      <c r="M55" s="2"/>
      <c r="N55" s="2"/>
      <c r="O55" s="2"/>
      <c r="P55" s="2"/>
    </row>
    <row r="56" spans="1:16" ht="15.75" hidden="1">
      <c r="A56" s="7" t="s">
        <v>48</v>
      </c>
      <c r="B56" s="7"/>
      <c r="C56" s="7"/>
      <c r="D56" s="17"/>
      <c r="E56" s="17"/>
      <c r="F56" s="16"/>
      <c r="G56" s="16"/>
      <c r="H56" s="16"/>
      <c r="I56" s="16"/>
      <c r="J56" s="16"/>
      <c r="K56" s="16"/>
      <c r="L56" s="16"/>
      <c r="M56" s="2"/>
      <c r="N56" s="2"/>
      <c r="O56" s="2"/>
      <c r="P56" s="2"/>
    </row>
    <row r="57" spans="1:16" ht="15.75" hidden="1">
      <c r="A57" s="7"/>
      <c r="B57" s="7"/>
      <c r="C57" s="7"/>
      <c r="D57" s="17"/>
      <c r="E57" s="17"/>
      <c r="F57" s="16"/>
      <c r="G57" s="16"/>
      <c r="H57" s="16"/>
      <c r="I57" s="16"/>
      <c r="J57" s="16"/>
      <c r="K57" s="16"/>
      <c r="L57" s="16"/>
      <c r="M57" s="2"/>
      <c r="N57" s="2"/>
      <c r="O57" s="2"/>
      <c r="P57" s="2"/>
    </row>
    <row r="58" spans="1:16" ht="15.75" hidden="1">
      <c r="A58" s="7" t="s">
        <v>13</v>
      </c>
      <c r="B58" s="7"/>
      <c r="C58" s="7"/>
      <c r="D58" s="17">
        <v>0</v>
      </c>
      <c r="E58" s="17"/>
      <c r="F58" s="16">
        <v>0</v>
      </c>
      <c r="G58" s="16"/>
      <c r="H58" s="16">
        <v>0</v>
      </c>
      <c r="I58" s="16"/>
      <c r="J58" s="16">
        <v>0</v>
      </c>
      <c r="K58" s="16"/>
      <c r="L58" s="16">
        <f>SUM(D58:J58)</f>
        <v>0</v>
      </c>
      <c r="M58" s="2"/>
      <c r="N58" s="2"/>
      <c r="O58" s="2"/>
      <c r="P58" s="2"/>
    </row>
    <row r="59" spans="1:16" ht="15.75" hidden="1">
      <c r="A59" s="7"/>
      <c r="B59" s="7"/>
      <c r="C59" s="7"/>
      <c r="D59" s="17"/>
      <c r="E59" s="17"/>
      <c r="F59" s="16"/>
      <c r="G59" s="16"/>
      <c r="H59" s="16"/>
      <c r="I59" s="16"/>
      <c r="J59" s="16"/>
      <c r="K59" s="16"/>
      <c r="L59" s="16"/>
      <c r="M59" s="2"/>
      <c r="N59" s="2"/>
      <c r="O59" s="2"/>
      <c r="P59" s="2"/>
    </row>
    <row r="60" spans="1:12" ht="15.75" hidden="1">
      <c r="A60" s="7" t="s">
        <v>41</v>
      </c>
      <c r="B60" s="7"/>
      <c r="C60" s="7"/>
      <c r="D60" s="17"/>
      <c r="E60" s="17"/>
      <c r="F60" s="16"/>
      <c r="G60" s="16"/>
      <c r="H60" s="16"/>
      <c r="I60" s="16"/>
      <c r="J60" s="16">
        <v>0</v>
      </c>
      <c r="K60" s="16"/>
      <c r="L60" s="16">
        <f>SUM(D60:J60)</f>
        <v>0</v>
      </c>
    </row>
    <row r="61" spans="1:12" ht="15.75" hidden="1">
      <c r="A61" s="7"/>
      <c r="B61" s="7"/>
      <c r="C61" s="7"/>
      <c r="D61" s="17"/>
      <c r="E61" s="17"/>
      <c r="F61" s="16"/>
      <c r="G61" s="16"/>
      <c r="H61" s="16"/>
      <c r="I61" s="16"/>
      <c r="J61" s="16"/>
      <c r="K61" s="16"/>
      <c r="L61" s="16"/>
    </row>
    <row r="62" spans="1:12" ht="15.75" hidden="1">
      <c r="A62" s="7" t="s">
        <v>23</v>
      </c>
      <c r="B62" s="7"/>
      <c r="C62" s="7"/>
      <c r="D62" s="17">
        <v>0</v>
      </c>
      <c r="E62" s="17"/>
      <c r="F62" s="16">
        <v>0</v>
      </c>
      <c r="G62" s="16"/>
      <c r="H62" s="16">
        <v>0</v>
      </c>
      <c r="I62" s="16"/>
      <c r="J62" s="16">
        <v>7571.682</v>
      </c>
      <c r="K62" s="16"/>
      <c r="L62" s="16">
        <f>SUM(D62:J62)</f>
        <v>7571.682</v>
      </c>
    </row>
    <row r="63" spans="1:12" ht="15.75" hidden="1">
      <c r="A63" s="7"/>
      <c r="B63" s="7"/>
      <c r="C63" s="7"/>
      <c r="D63" s="12"/>
      <c r="E63" s="12"/>
      <c r="F63" s="16"/>
      <c r="G63" s="16"/>
      <c r="H63" s="16"/>
      <c r="I63" s="16"/>
      <c r="J63" s="16"/>
      <c r="K63" s="16"/>
      <c r="L63" s="16"/>
    </row>
    <row r="64" spans="1:12" ht="16.5" hidden="1" thickBot="1">
      <c r="A64" s="32" t="s">
        <v>47</v>
      </c>
      <c r="B64" s="32"/>
      <c r="C64" s="32"/>
      <c r="D64" s="28">
        <f>SUM(D53:D62)</f>
        <v>75831</v>
      </c>
      <c r="E64" s="28"/>
      <c r="F64" s="28">
        <f>SUM(F53:F62)</f>
        <v>4267.899</v>
      </c>
      <c r="G64" s="28"/>
      <c r="H64" s="28">
        <f>SUM(H53:H62)</f>
        <v>9.181</v>
      </c>
      <c r="I64" s="28"/>
      <c r="J64" s="28">
        <f>SUM(J53:J62)</f>
        <v>53249.676</v>
      </c>
      <c r="K64" s="28"/>
      <c r="L64" s="28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6"/>
      <c r="G65" s="16"/>
      <c r="H65" s="16"/>
      <c r="I65" s="16"/>
      <c r="J65" s="16"/>
      <c r="K65" s="16"/>
      <c r="L65" s="16"/>
    </row>
    <row r="66" spans="1:5" ht="15.75">
      <c r="A66" s="1" t="s">
        <v>148</v>
      </c>
      <c r="B66" s="1"/>
      <c r="C66" s="1"/>
      <c r="D66" s="1"/>
      <c r="E66" s="1"/>
    </row>
    <row r="67" spans="1:15" ht="15.75">
      <c r="A67" s="15"/>
      <c r="B67" s="15"/>
      <c r="C67" s="15"/>
      <c r="D67" s="15"/>
      <c r="E67" s="15"/>
      <c r="F67" s="7"/>
      <c r="G67" s="7"/>
      <c r="H67" s="7"/>
      <c r="I67" s="7"/>
      <c r="J67" s="7"/>
      <c r="K67" s="7"/>
      <c r="L67" s="7"/>
      <c r="N67" s="5" t="s">
        <v>82</v>
      </c>
      <c r="O67" s="5" t="s">
        <v>3</v>
      </c>
    </row>
    <row r="68" spans="1:15" ht="15.75">
      <c r="A68" s="15"/>
      <c r="B68" s="15"/>
      <c r="C68" s="15"/>
      <c r="D68" s="94" t="s">
        <v>85</v>
      </c>
      <c r="E68" s="94"/>
      <c r="F68" s="94"/>
      <c r="G68" s="94"/>
      <c r="H68" s="94"/>
      <c r="I68" s="94"/>
      <c r="J68" s="94"/>
      <c r="K68" s="94"/>
      <c r="L68" s="94"/>
      <c r="N68" s="5" t="s">
        <v>83</v>
      </c>
      <c r="O68" s="5" t="s">
        <v>84</v>
      </c>
    </row>
    <row r="69" spans="1:12" ht="15.75">
      <c r="A69" s="15"/>
      <c r="B69" s="7"/>
      <c r="C69" s="7"/>
      <c r="D69" s="7"/>
      <c r="E69" s="7"/>
      <c r="F69" s="95" t="s">
        <v>40</v>
      </c>
      <c r="G69" s="95"/>
      <c r="H69" s="95" t="s">
        <v>46</v>
      </c>
      <c r="I69" s="95"/>
      <c r="J69" s="95"/>
      <c r="K69" s="95"/>
      <c r="L69" s="9"/>
    </row>
    <row r="70" spans="1:12" ht="15.75">
      <c r="A70" s="7"/>
      <c r="B70" s="7"/>
      <c r="C70" s="7"/>
      <c r="D70" s="9" t="s">
        <v>39</v>
      </c>
      <c r="E70" s="9"/>
      <c r="F70" s="9" t="s">
        <v>24</v>
      </c>
      <c r="G70" s="9"/>
      <c r="H70" s="9" t="s">
        <v>19</v>
      </c>
      <c r="I70" s="9"/>
      <c r="J70" s="9" t="s">
        <v>21</v>
      </c>
      <c r="K70" s="9"/>
      <c r="L70" s="9"/>
    </row>
    <row r="71" spans="1:12" ht="15.75">
      <c r="A71" s="7"/>
      <c r="B71" s="7"/>
      <c r="C71" s="7"/>
      <c r="D71" s="9" t="s">
        <v>19</v>
      </c>
      <c r="E71" s="9"/>
      <c r="F71" s="9" t="s">
        <v>28</v>
      </c>
      <c r="G71" s="9"/>
      <c r="H71" s="9" t="s">
        <v>20</v>
      </c>
      <c r="I71" s="9"/>
      <c r="J71" s="9" t="s">
        <v>113</v>
      </c>
      <c r="K71" s="9"/>
      <c r="L71" s="9" t="s">
        <v>3</v>
      </c>
    </row>
    <row r="72" spans="1:15" ht="15.75">
      <c r="A72" s="7"/>
      <c r="B72" s="7"/>
      <c r="C72" s="7"/>
      <c r="D72" s="24" t="s">
        <v>0</v>
      </c>
      <c r="E72" s="9"/>
      <c r="F72" s="24" t="s">
        <v>0</v>
      </c>
      <c r="G72" s="9"/>
      <c r="H72" s="24" t="s">
        <v>0</v>
      </c>
      <c r="I72" s="9"/>
      <c r="J72" s="24" t="s">
        <v>0</v>
      </c>
      <c r="K72" s="9"/>
      <c r="L72" s="24" t="s">
        <v>0</v>
      </c>
      <c r="N72" s="24" t="s">
        <v>0</v>
      </c>
      <c r="O72" s="24" t="s">
        <v>0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7"/>
      <c r="B74" s="30"/>
      <c r="C74" s="30"/>
      <c r="D74" s="30"/>
      <c r="E74" s="30"/>
      <c r="F74" s="7"/>
      <c r="G74" s="7"/>
      <c r="H74" s="7"/>
      <c r="I74" s="7"/>
      <c r="J74" s="7"/>
      <c r="K74" s="7"/>
      <c r="L74" s="7"/>
    </row>
    <row r="75" spans="1:12" ht="15.75">
      <c r="A75" s="30" t="s">
        <v>143</v>
      </c>
      <c r="B75" s="7"/>
      <c r="C75" s="7"/>
      <c r="D75" s="30"/>
      <c r="E75" s="30"/>
      <c r="F75" s="7"/>
      <c r="G75" s="7"/>
      <c r="H75" s="7"/>
      <c r="I75" s="7"/>
      <c r="J75" s="7"/>
      <c r="K75" s="7"/>
      <c r="L75" s="7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43"/>
    </row>
    <row r="77" spans="1:16" ht="15.75">
      <c r="A77" s="7" t="s">
        <v>105</v>
      </c>
      <c r="B77" s="7"/>
      <c r="C77" s="7"/>
      <c r="D77" s="4">
        <v>75831</v>
      </c>
      <c r="E77" s="4"/>
      <c r="F77" s="4">
        <v>4267.89904</v>
      </c>
      <c r="G77" s="4"/>
      <c r="H77" s="4">
        <v>2418</v>
      </c>
      <c r="I77" s="4"/>
      <c r="J77" s="4">
        <v>81665</v>
      </c>
      <c r="K77" s="4"/>
      <c r="L77" s="4">
        <f>SUM(D77:J77)</f>
        <v>164181.89904</v>
      </c>
      <c r="M77" s="4"/>
      <c r="N77" s="2">
        <v>3101</v>
      </c>
      <c r="O77" s="2">
        <f>+L77+N77</f>
        <v>167282.89904</v>
      </c>
      <c r="P77" s="2"/>
    </row>
    <row r="78" spans="1:16" ht="15.75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</row>
    <row r="79" spans="1:16" ht="15.75">
      <c r="A79" s="7"/>
      <c r="B79" s="7"/>
      <c r="C79" s="7"/>
      <c r="D79" s="13"/>
      <c r="E79" s="13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</row>
    <row r="80" spans="1:16" ht="15.75">
      <c r="A80" s="7" t="s">
        <v>5</v>
      </c>
      <c r="B80" s="7"/>
      <c r="C80" s="7"/>
      <c r="D80" s="13">
        <v>0</v>
      </c>
      <c r="E80" s="13"/>
      <c r="F80" s="4">
        <v>0</v>
      </c>
      <c r="G80" s="4"/>
      <c r="H80" s="4">
        <v>0</v>
      </c>
      <c r="I80" s="4"/>
      <c r="J80" s="4">
        <v>-8417</v>
      </c>
      <c r="K80" s="4"/>
      <c r="L80" s="4">
        <f>SUM(D80:J80)</f>
        <v>-8417</v>
      </c>
      <c r="M80" s="4"/>
      <c r="N80" s="2">
        <v>0</v>
      </c>
      <c r="O80" s="2">
        <f>+L80+N80</f>
        <v>-8417</v>
      </c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</row>
    <row r="82" spans="1:16" ht="15.75">
      <c r="A82" s="7"/>
      <c r="B82" s="7"/>
      <c r="C82" s="7"/>
      <c r="D82" s="13"/>
      <c r="E82" s="13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</row>
    <row r="83" spans="1:16" ht="15.75">
      <c r="A83" s="44" t="s">
        <v>147</v>
      </c>
      <c r="B83" s="7"/>
      <c r="C83" s="7"/>
      <c r="D83" s="13">
        <v>0</v>
      </c>
      <c r="E83" s="13"/>
      <c r="F83" s="4">
        <v>0</v>
      </c>
      <c r="G83" s="4"/>
      <c r="H83" s="4">
        <v>0</v>
      </c>
      <c r="I83" s="4"/>
      <c r="J83" s="16">
        <v>16471</v>
      </c>
      <c r="K83" s="4"/>
      <c r="L83" s="4">
        <f>SUM(J83:K83)</f>
        <v>16471</v>
      </c>
      <c r="M83" s="4"/>
      <c r="N83" s="2">
        <v>513</v>
      </c>
      <c r="O83" s="2">
        <f>SUM(L83:N83)</f>
        <v>16984</v>
      </c>
      <c r="P83" s="2"/>
    </row>
    <row r="84" spans="1:16" ht="15.75">
      <c r="A84" s="7"/>
      <c r="B84" s="7"/>
      <c r="C84" s="7"/>
      <c r="D84" s="13"/>
      <c r="E84" s="13"/>
      <c r="F84" s="4"/>
      <c r="G84" s="4"/>
      <c r="H84" s="4"/>
      <c r="I84" s="4"/>
      <c r="J84" s="16"/>
      <c r="K84" s="4"/>
      <c r="L84" s="4"/>
      <c r="M84" s="4"/>
      <c r="N84" s="2"/>
      <c r="O84" s="2"/>
      <c r="P84" s="2"/>
    </row>
    <row r="85" spans="1:16" ht="15.75">
      <c r="A85" s="7"/>
      <c r="B85" s="7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</row>
    <row r="86" spans="1:16" ht="16.5" thickBot="1">
      <c r="A86" s="32" t="s">
        <v>144</v>
      </c>
      <c r="B86" s="32"/>
      <c r="C86" s="32"/>
      <c r="D86" s="28">
        <f>SUM(D77:D85)</f>
        <v>75831</v>
      </c>
      <c r="E86" s="28"/>
      <c r="F86" s="28">
        <f>SUM(F77:F85)</f>
        <v>4267.89904</v>
      </c>
      <c r="G86" s="28"/>
      <c r="H86" s="28">
        <f>SUM(H77:H85)</f>
        <v>2418</v>
      </c>
      <c r="I86" s="28"/>
      <c r="J86" s="28">
        <f>SUM(J77:J85)</f>
        <v>89719</v>
      </c>
      <c r="K86" s="28"/>
      <c r="L86" s="28">
        <f>SUM(L77:L85)</f>
        <v>172235.89904</v>
      </c>
      <c r="M86" s="28">
        <f>SUM(M77:M85)</f>
        <v>0</v>
      </c>
      <c r="N86" s="28">
        <f>SUM(N77:N85)</f>
        <v>3614</v>
      </c>
      <c r="O86" s="28">
        <f>SUM(O77:O85)</f>
        <v>175849.89904</v>
      </c>
      <c r="P86" s="2"/>
    </row>
    <row r="87" ht="16.5" thickTop="1"/>
    <row r="88" spans="1:3" ht="15.75">
      <c r="A88" s="33" t="s">
        <v>42</v>
      </c>
      <c r="B88" s="33"/>
      <c r="C88" s="33"/>
    </row>
    <row r="89" spans="1:3" ht="15.75">
      <c r="A89" s="18" t="s">
        <v>108</v>
      </c>
      <c r="B89" s="18"/>
      <c r="C89" s="18"/>
    </row>
  </sheetData>
  <sheetProtection/>
  <mergeCells count="8">
    <mergeCell ref="F69:G69"/>
    <mergeCell ref="H69:K69"/>
    <mergeCell ref="F46:G46"/>
    <mergeCell ref="H46:K46"/>
    <mergeCell ref="D10:L10"/>
    <mergeCell ref="D68:L68"/>
    <mergeCell ref="F11:G11"/>
    <mergeCell ref="H11:K11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4">
      <selection activeCell="E31" sqref="E31"/>
    </sheetView>
  </sheetViews>
  <sheetFormatPr defaultColWidth="9.00390625" defaultRowHeight="15.75"/>
  <cols>
    <col min="1" max="1" width="4.375" style="56" customWidth="1"/>
    <col min="2" max="2" width="11.125" style="56" customWidth="1"/>
    <col min="3" max="3" width="37.25390625" style="56" customWidth="1"/>
    <col min="4" max="4" width="4.00390625" style="56" customWidth="1"/>
    <col min="5" max="5" width="12.875" style="56" customWidth="1"/>
    <col min="6" max="7" width="3.375" style="56" customWidth="1"/>
    <col min="8" max="8" width="11.125" style="56" customWidth="1"/>
    <col min="9" max="9" width="3.125" style="56" customWidth="1"/>
    <col min="10" max="16384" width="9.00390625" style="56" customWidth="1"/>
  </cols>
  <sheetData>
    <row r="1" spans="2:9" ht="18.75">
      <c r="B1" s="42"/>
      <c r="C1" s="40" t="s">
        <v>9</v>
      </c>
      <c r="D1" s="42"/>
      <c r="E1" s="42"/>
      <c r="F1" s="42"/>
      <c r="G1" s="42"/>
      <c r="H1" s="42"/>
      <c r="I1" s="42"/>
    </row>
    <row r="2" spans="2:9" ht="15.75">
      <c r="B2" s="23"/>
      <c r="C2" s="39" t="s">
        <v>34</v>
      </c>
      <c r="D2" s="23"/>
      <c r="E2" s="23"/>
      <c r="F2" s="23"/>
      <c r="G2" s="23"/>
      <c r="H2" s="23"/>
      <c r="I2" s="23"/>
    </row>
    <row r="3" spans="2:9" ht="15.75">
      <c r="B3" s="23"/>
      <c r="C3" s="39" t="s">
        <v>33</v>
      </c>
      <c r="D3" s="23"/>
      <c r="E3" s="23"/>
      <c r="F3" s="23"/>
      <c r="G3" s="23"/>
      <c r="H3" s="23"/>
      <c r="I3" s="23"/>
    </row>
    <row r="4" spans="1:9" ht="16.5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4" ht="15.75">
      <c r="A6" s="1" t="s">
        <v>51</v>
      </c>
      <c r="B6" s="1"/>
      <c r="C6" s="1"/>
      <c r="D6" s="1"/>
    </row>
    <row r="7" spans="1:4" ht="15.75">
      <c r="A7" s="1" t="s">
        <v>140</v>
      </c>
      <c r="B7" s="1"/>
      <c r="C7" s="1"/>
      <c r="D7" s="1"/>
    </row>
    <row r="8" spans="1:5" ht="15.75">
      <c r="A8" s="1"/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1</v>
      </c>
      <c r="H9" s="9" t="s">
        <v>99</v>
      </c>
    </row>
    <row r="10" spans="1:8" ht="15.75">
      <c r="A10" s="1"/>
      <c r="B10" s="1"/>
      <c r="C10" s="1"/>
      <c r="D10" s="1"/>
      <c r="E10" s="9" t="s">
        <v>98</v>
      </c>
      <c r="H10" s="9" t="s">
        <v>98</v>
      </c>
    </row>
    <row r="11" spans="1:8" ht="15.75">
      <c r="A11" s="1"/>
      <c r="B11" s="1"/>
      <c r="C11" s="1"/>
      <c r="D11" s="1"/>
      <c r="E11" s="21">
        <v>40209</v>
      </c>
      <c r="H11" s="21">
        <v>39844</v>
      </c>
    </row>
    <row r="12" spans="1:8" ht="15.75">
      <c r="A12" s="15"/>
      <c r="B12" s="15"/>
      <c r="C12" s="15"/>
      <c r="D12" s="15"/>
      <c r="E12" s="24" t="s">
        <v>0</v>
      </c>
      <c r="F12" s="44"/>
      <c r="G12" s="44"/>
      <c r="H12" s="24" t="s">
        <v>0</v>
      </c>
    </row>
    <row r="13" spans="1:10" ht="15.75">
      <c r="A13" s="44"/>
      <c r="B13" s="44"/>
      <c r="C13" s="44"/>
      <c r="D13" s="44"/>
      <c r="E13" s="9"/>
      <c r="F13" s="9"/>
      <c r="G13" s="9"/>
      <c r="H13" s="9"/>
      <c r="I13" s="44"/>
      <c r="J13" s="44"/>
    </row>
    <row r="14" spans="1:10" ht="15.75">
      <c r="A14" s="15" t="s">
        <v>10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5.75" hidden="1">
      <c r="A15" s="44" t="s">
        <v>7</v>
      </c>
      <c r="B15" s="44"/>
      <c r="C15" s="44"/>
      <c r="D15" s="44"/>
      <c r="E15" s="46">
        <f>+ConCPL!G33</f>
        <v>19248</v>
      </c>
      <c r="F15" s="44"/>
      <c r="G15" s="44"/>
      <c r="H15" s="46">
        <v>23620</v>
      </c>
      <c r="I15" s="44"/>
      <c r="J15" s="44"/>
    </row>
    <row r="16" spans="1:10" ht="15.75" customHeight="1" hidden="1">
      <c r="A16" s="44" t="s">
        <v>11</v>
      </c>
      <c r="B16" s="44"/>
      <c r="C16" s="44"/>
      <c r="D16" s="44"/>
      <c r="E16" s="46"/>
      <c r="F16" s="44"/>
      <c r="G16" s="44"/>
      <c r="H16" s="46"/>
      <c r="I16" s="44"/>
      <c r="J16" s="44"/>
    </row>
    <row r="17" spans="1:10" ht="15.75" customHeight="1" hidden="1">
      <c r="A17" s="44"/>
      <c r="B17" s="44" t="s">
        <v>111</v>
      </c>
      <c r="C17" s="44"/>
      <c r="D17" s="44"/>
      <c r="E17" s="46">
        <f>-ConCPL!G31</f>
        <v>24</v>
      </c>
      <c r="F17" s="44"/>
      <c r="G17" s="44"/>
      <c r="H17" s="46">
        <v>66</v>
      </c>
      <c r="I17" s="44"/>
      <c r="J17" s="44"/>
    </row>
    <row r="18" spans="1:10" ht="15.75" customHeight="1" hidden="1">
      <c r="A18" s="44"/>
      <c r="B18" s="44" t="s">
        <v>12</v>
      </c>
      <c r="C18" s="44"/>
      <c r="D18" s="44"/>
      <c r="E18" s="46">
        <v>273</v>
      </c>
      <c r="F18" s="44"/>
      <c r="G18" s="44"/>
      <c r="H18" s="46">
        <v>310</v>
      </c>
      <c r="I18" s="44"/>
      <c r="J18" s="44"/>
    </row>
    <row r="19" spans="1:10" ht="15.75" customHeight="1" hidden="1">
      <c r="A19" s="44"/>
      <c r="B19" s="44" t="s">
        <v>62</v>
      </c>
      <c r="C19" s="44"/>
      <c r="D19" s="44"/>
      <c r="E19" s="46">
        <v>0</v>
      </c>
      <c r="F19" s="44"/>
      <c r="G19" s="44"/>
      <c r="H19" s="46">
        <v>-19</v>
      </c>
      <c r="I19" s="44"/>
      <c r="J19" s="44"/>
    </row>
    <row r="20" spans="1:10" ht="15.75" customHeight="1" hidden="1">
      <c r="A20" s="44"/>
      <c r="B20" s="44" t="s">
        <v>64</v>
      </c>
      <c r="C20" s="44"/>
      <c r="D20" s="44"/>
      <c r="E20" s="86">
        <v>-849</v>
      </c>
      <c r="F20" s="50"/>
      <c r="G20" s="50"/>
      <c r="H20" s="86">
        <v>-1141</v>
      </c>
      <c r="I20" s="44"/>
      <c r="J20" s="44"/>
    </row>
    <row r="21" spans="1:10" ht="15.75" hidden="1">
      <c r="A21" s="44" t="s">
        <v>114</v>
      </c>
      <c r="B21" s="44"/>
      <c r="C21" s="44"/>
      <c r="D21" s="44"/>
      <c r="E21" s="46">
        <f>SUM(E15:E20)</f>
        <v>18696</v>
      </c>
      <c r="F21" s="50"/>
      <c r="G21" s="50"/>
      <c r="H21" s="46">
        <f>SUM(H15:H20)</f>
        <v>22836</v>
      </c>
      <c r="I21" s="44"/>
      <c r="J21" s="44"/>
    </row>
    <row r="22" spans="1:10" ht="15.75" customHeight="1" hidden="1">
      <c r="A22" s="44"/>
      <c r="B22" s="44"/>
      <c r="C22" s="44"/>
      <c r="D22" s="44"/>
      <c r="E22" s="46"/>
      <c r="F22" s="50"/>
      <c r="G22" s="50"/>
      <c r="H22" s="46"/>
      <c r="I22" s="44"/>
      <c r="J22" s="44"/>
    </row>
    <row r="23" spans="1:10" ht="15.75" customHeight="1" hidden="1">
      <c r="A23" s="44" t="s">
        <v>36</v>
      </c>
      <c r="B23" s="44"/>
      <c r="C23" s="44"/>
      <c r="D23" s="44"/>
      <c r="E23" s="46"/>
      <c r="F23" s="50"/>
      <c r="G23" s="50"/>
      <c r="H23" s="46"/>
      <c r="I23" s="44"/>
      <c r="J23" s="44"/>
    </row>
    <row r="24" spans="1:10" ht="15.75" customHeight="1" hidden="1">
      <c r="A24" s="44"/>
      <c r="B24" s="44" t="s">
        <v>107</v>
      </c>
      <c r="C24" s="44"/>
      <c r="D24" s="44"/>
      <c r="E24" s="46">
        <f>+ConCBS!H24-ConCBS!E24</f>
        <v>2526</v>
      </c>
      <c r="F24" s="50"/>
      <c r="G24" s="50"/>
      <c r="H24" s="46">
        <v>-2043</v>
      </c>
      <c r="I24" s="44"/>
      <c r="J24" s="44"/>
    </row>
    <row r="25" spans="1:10" ht="15.75" customHeight="1" hidden="1">
      <c r="A25" s="44"/>
      <c r="B25" s="44" t="s">
        <v>106</v>
      </c>
      <c r="C25" s="44"/>
      <c r="D25" s="44"/>
      <c r="E25" s="46">
        <f>+ConCBS!H23-ConCBS!E23</f>
        <v>180</v>
      </c>
      <c r="F25" s="50"/>
      <c r="G25" s="50"/>
      <c r="H25" s="46">
        <v>12443</v>
      </c>
      <c r="I25" s="44"/>
      <c r="J25" s="44"/>
    </row>
    <row r="26" spans="1:10" ht="15.75" customHeight="1" hidden="1">
      <c r="A26" s="44"/>
      <c r="B26" s="44" t="s">
        <v>115</v>
      </c>
      <c r="C26" s="44"/>
      <c r="D26" s="44"/>
      <c r="E26" s="46">
        <f>+ConCBS!H25-ConCBS!E25</f>
        <v>1956</v>
      </c>
      <c r="F26" s="50"/>
      <c r="G26" s="50"/>
      <c r="H26" s="46">
        <v>-9597</v>
      </c>
      <c r="I26" s="44"/>
      <c r="J26" s="44"/>
    </row>
    <row r="27" spans="1:10" ht="15.75" customHeight="1" hidden="1">
      <c r="A27" s="44" t="s">
        <v>14</v>
      </c>
      <c r="B27" s="44"/>
      <c r="C27" s="44"/>
      <c r="D27" s="44"/>
      <c r="E27" s="46"/>
      <c r="F27" s="50"/>
      <c r="G27" s="50"/>
      <c r="H27" s="46"/>
      <c r="I27" s="44"/>
      <c r="J27" s="44"/>
    </row>
    <row r="28" spans="1:10" ht="15.75" customHeight="1" hidden="1">
      <c r="A28" s="44"/>
      <c r="B28" s="44" t="s">
        <v>95</v>
      </c>
      <c r="C28" s="44"/>
      <c r="D28" s="44"/>
      <c r="E28" s="86">
        <f>+ConCBS!E46-ConCBS!H46</f>
        <v>-248</v>
      </c>
      <c r="F28" s="50"/>
      <c r="G28" s="50"/>
      <c r="H28" s="86">
        <v>-1508</v>
      </c>
      <c r="I28" s="44"/>
      <c r="J28" s="44"/>
    </row>
    <row r="29" spans="1:10" ht="15.75" hidden="1">
      <c r="A29" s="44" t="s">
        <v>135</v>
      </c>
      <c r="B29" s="44"/>
      <c r="C29" s="44"/>
      <c r="D29" s="44"/>
      <c r="E29" s="46">
        <f>SUM(E21:E28)</f>
        <v>23110</v>
      </c>
      <c r="F29" s="50"/>
      <c r="G29" s="50"/>
      <c r="H29" s="46">
        <f>SUM(H21:H28)</f>
        <v>22131</v>
      </c>
      <c r="I29" s="50"/>
      <c r="J29" s="44"/>
    </row>
    <row r="30" spans="1:10" ht="15.75" customHeight="1" hidden="1">
      <c r="A30" s="44"/>
      <c r="B30" s="44" t="s">
        <v>15</v>
      </c>
      <c r="C30" s="44"/>
      <c r="D30" s="44"/>
      <c r="E30" s="86">
        <f>+ConCBS!H26-ConCBS!E26+ConCBS!E47-ConCBS!H47+ConCBS!E43-ConCBS!H43+ConCPL!G35</f>
        <v>-4622</v>
      </c>
      <c r="F30" s="50"/>
      <c r="G30" s="50"/>
      <c r="H30" s="86">
        <v>-5842</v>
      </c>
      <c r="I30" s="50"/>
      <c r="J30" s="44"/>
    </row>
    <row r="31" spans="1:10" ht="15.75">
      <c r="A31" s="50" t="s">
        <v>123</v>
      </c>
      <c r="B31" s="32"/>
      <c r="C31" s="32"/>
      <c r="D31" s="32"/>
      <c r="E31" s="51">
        <f>SUM(E29:E30)</f>
        <v>18488</v>
      </c>
      <c r="F31" s="50"/>
      <c r="G31" s="50"/>
      <c r="H31" s="51">
        <f>SUM(H29:H30)</f>
        <v>16289</v>
      </c>
      <c r="I31" s="32"/>
      <c r="J31" s="44"/>
    </row>
    <row r="32" spans="1:10" ht="15.75" hidden="1">
      <c r="A32" s="44"/>
      <c r="B32" s="44"/>
      <c r="C32" s="44"/>
      <c r="D32" s="44"/>
      <c r="E32" s="46"/>
      <c r="F32" s="50"/>
      <c r="G32" s="50"/>
      <c r="H32" s="46"/>
      <c r="I32" s="50"/>
      <c r="J32" s="44"/>
    </row>
    <row r="33" spans="1:10" ht="15.75" hidden="1">
      <c r="A33" s="15" t="s">
        <v>16</v>
      </c>
      <c r="B33" s="15"/>
      <c r="C33" s="44"/>
      <c r="D33" s="44"/>
      <c r="E33" s="46"/>
      <c r="F33" s="50"/>
      <c r="G33" s="50"/>
      <c r="H33" s="46"/>
      <c r="I33" s="44"/>
      <c r="J33" s="44"/>
    </row>
    <row r="34" spans="1:10" ht="15.75" hidden="1">
      <c r="A34" s="44"/>
      <c r="B34" s="44" t="s">
        <v>65</v>
      </c>
      <c r="C34" s="44"/>
      <c r="D34" s="44"/>
      <c r="E34" s="52">
        <v>0</v>
      </c>
      <c r="F34" s="50"/>
      <c r="G34" s="50"/>
      <c r="H34" s="52">
        <v>0</v>
      </c>
      <c r="I34" s="44"/>
      <c r="J34" s="44"/>
    </row>
    <row r="35" spans="1:10" ht="15.75" hidden="1">
      <c r="A35" s="44"/>
      <c r="B35" s="44" t="s">
        <v>91</v>
      </c>
      <c r="C35" s="44"/>
      <c r="D35" s="44"/>
      <c r="E35" s="53">
        <f>+ConCBS!H18-ConCBS!E18-E17</f>
        <v>0</v>
      </c>
      <c r="F35" s="50"/>
      <c r="G35" s="50"/>
      <c r="H35" s="53">
        <v>0</v>
      </c>
      <c r="I35" s="44"/>
      <c r="J35" s="44"/>
    </row>
    <row r="36" spans="1:10" ht="15.75" hidden="1">
      <c r="A36" s="44"/>
      <c r="B36" s="44" t="s">
        <v>97</v>
      </c>
      <c r="C36" s="44"/>
      <c r="D36" s="44"/>
      <c r="E36" s="53">
        <f>+ConCBS!H16+ConCBS!H17-ConCBS!E16-ConCBS!E17-CCFS!E18-CCFS!E19-CCFS!E38</f>
        <v>-262</v>
      </c>
      <c r="F36" s="50"/>
      <c r="G36" s="50"/>
      <c r="H36" s="53">
        <v>-2885</v>
      </c>
      <c r="I36" s="44"/>
      <c r="J36" s="44"/>
    </row>
    <row r="37" spans="1:10" ht="15.75" hidden="1">
      <c r="A37" s="44"/>
      <c r="B37" s="44" t="s">
        <v>57</v>
      </c>
      <c r="C37" s="44"/>
      <c r="D37" s="44"/>
      <c r="E37" s="53">
        <f>+ConCBS!H20-ConCBS!E20</f>
        <v>-495</v>
      </c>
      <c r="F37" s="50"/>
      <c r="G37" s="50"/>
      <c r="H37" s="53">
        <v>-809</v>
      </c>
      <c r="I37" s="44"/>
      <c r="J37" s="44"/>
    </row>
    <row r="38" spans="1:10" ht="15.75" hidden="1">
      <c r="A38" s="44"/>
      <c r="B38" s="44" t="s">
        <v>63</v>
      </c>
      <c r="C38" s="44"/>
      <c r="D38" s="44"/>
      <c r="E38" s="53">
        <v>0</v>
      </c>
      <c r="F38" s="50"/>
      <c r="G38" s="50"/>
      <c r="H38" s="53">
        <v>19</v>
      </c>
      <c r="I38" s="44"/>
      <c r="J38" s="44"/>
    </row>
    <row r="39" spans="1:10" ht="15.75" hidden="1">
      <c r="A39" s="44"/>
      <c r="B39" s="44" t="s">
        <v>17</v>
      </c>
      <c r="C39" s="44"/>
      <c r="D39" s="44"/>
      <c r="E39" s="54">
        <f>-E20</f>
        <v>849</v>
      </c>
      <c r="F39" s="50"/>
      <c r="G39" s="50"/>
      <c r="H39" s="54">
        <v>1139</v>
      </c>
      <c r="I39" s="44"/>
      <c r="J39" s="44"/>
    </row>
    <row r="40" spans="1:10" ht="15.75">
      <c r="A40" s="50" t="s">
        <v>145</v>
      </c>
      <c r="B40" s="32"/>
      <c r="C40" s="32"/>
      <c r="D40" s="32"/>
      <c r="E40" s="51">
        <f>SUM(E34:E39)</f>
        <v>92</v>
      </c>
      <c r="F40" s="50"/>
      <c r="G40" s="50"/>
      <c r="H40" s="51">
        <f>SUM(H34:H39)</f>
        <v>-2536</v>
      </c>
      <c r="I40" s="32"/>
      <c r="J40" s="44"/>
    </row>
    <row r="41" spans="1:10" ht="15.75" hidden="1">
      <c r="A41" s="44"/>
      <c r="B41" s="44"/>
      <c r="C41" s="44"/>
      <c r="D41" s="44"/>
      <c r="E41" s="46"/>
      <c r="F41" s="50"/>
      <c r="G41" s="50"/>
      <c r="H41" s="46"/>
      <c r="I41" s="44"/>
      <c r="J41" s="44"/>
    </row>
    <row r="42" spans="1:10" ht="15.75" hidden="1">
      <c r="A42" s="15" t="s">
        <v>58</v>
      </c>
      <c r="B42" s="44"/>
      <c r="C42" s="44"/>
      <c r="D42" s="44"/>
      <c r="E42" s="46"/>
      <c r="F42" s="50"/>
      <c r="G42" s="50"/>
      <c r="H42" s="46"/>
      <c r="I42" s="44"/>
      <c r="J42" s="44"/>
    </row>
    <row r="43" spans="1:10" ht="15.75" hidden="1">
      <c r="A43" s="15"/>
      <c r="B43" s="44" t="s">
        <v>60</v>
      </c>
      <c r="C43" s="44"/>
      <c r="D43" s="44"/>
      <c r="E43" s="52">
        <v>-8531</v>
      </c>
      <c r="F43" s="50"/>
      <c r="G43" s="50"/>
      <c r="H43" s="52">
        <v>-14028</v>
      </c>
      <c r="I43" s="44"/>
      <c r="J43" s="44"/>
    </row>
    <row r="44" spans="1:10" ht="15.75" hidden="1">
      <c r="A44" s="44"/>
      <c r="B44" s="44" t="s">
        <v>18</v>
      </c>
      <c r="C44" s="44"/>
      <c r="D44" s="44"/>
      <c r="E44" s="54">
        <v>0</v>
      </c>
      <c r="F44" s="50"/>
      <c r="G44" s="50"/>
      <c r="H44" s="54">
        <v>0</v>
      </c>
      <c r="I44" s="44"/>
      <c r="J44" s="44"/>
    </row>
    <row r="45" spans="1:10" ht="15" customHeight="1">
      <c r="A45" s="50" t="s">
        <v>61</v>
      </c>
      <c r="B45" s="50"/>
      <c r="C45" s="50"/>
      <c r="D45" s="50"/>
      <c r="E45" s="55">
        <f>+E43+E44</f>
        <v>-8531</v>
      </c>
      <c r="F45" s="50"/>
      <c r="G45" s="50"/>
      <c r="H45" s="55">
        <f>+H43+H44</f>
        <v>-14028</v>
      </c>
      <c r="I45" s="50"/>
      <c r="J45" s="44"/>
    </row>
    <row r="46" spans="1:10" ht="15.75" hidden="1">
      <c r="A46" s="44"/>
      <c r="B46" s="44"/>
      <c r="C46" s="44"/>
      <c r="D46" s="44"/>
      <c r="E46" s="46"/>
      <c r="F46" s="50"/>
      <c r="G46" s="50"/>
      <c r="H46" s="46"/>
      <c r="I46" s="44"/>
      <c r="J46" s="44"/>
    </row>
    <row r="47" spans="1:10" ht="15.75">
      <c r="A47" s="44" t="s">
        <v>138</v>
      </c>
      <c r="B47" s="44"/>
      <c r="C47" s="44"/>
      <c r="D47" s="44"/>
      <c r="E47" s="46">
        <f>+E45+E40+E31</f>
        <v>10049</v>
      </c>
      <c r="F47" s="50"/>
      <c r="G47" s="50"/>
      <c r="H47" s="46">
        <f>+H45+H40+H31</f>
        <v>-275</v>
      </c>
      <c r="I47" s="44"/>
      <c r="J47" s="44"/>
    </row>
    <row r="48" spans="1:10" ht="15.75">
      <c r="A48" s="44" t="s">
        <v>59</v>
      </c>
      <c r="B48" s="44"/>
      <c r="C48" s="44"/>
      <c r="D48" s="44"/>
      <c r="E48" s="46">
        <f>+ConCBS!H27</f>
        <v>43028</v>
      </c>
      <c r="F48" s="50"/>
      <c r="G48" s="50"/>
      <c r="H48" s="46">
        <v>43303</v>
      </c>
      <c r="I48" s="44"/>
      <c r="J48" s="44"/>
    </row>
    <row r="49" spans="1:10" ht="15.75">
      <c r="A49" s="50" t="s">
        <v>146</v>
      </c>
      <c r="B49" s="32"/>
      <c r="C49" s="32"/>
      <c r="D49" s="32"/>
      <c r="E49" s="35">
        <f>+E47+E48</f>
        <v>53077</v>
      </c>
      <c r="F49" s="32"/>
      <c r="G49" s="32"/>
      <c r="H49" s="35">
        <f>+H47+H48</f>
        <v>43028</v>
      </c>
      <c r="I49" s="44"/>
      <c r="J49" s="44"/>
    </row>
    <row r="50" spans="1:10" ht="15.75">
      <c r="A50" s="15"/>
      <c r="B50" s="44"/>
      <c r="C50" s="44"/>
      <c r="D50" s="44"/>
      <c r="E50" s="44"/>
      <c r="F50" s="50"/>
      <c r="G50" s="50"/>
      <c r="H50" s="44"/>
      <c r="I50" s="44"/>
      <c r="J50" s="44"/>
    </row>
    <row r="51" spans="1:10" ht="16.5" thickBot="1">
      <c r="A51" s="44"/>
      <c r="B51" s="44"/>
      <c r="C51" s="44"/>
      <c r="D51" s="44"/>
      <c r="E51" s="57"/>
      <c r="F51" s="50"/>
      <c r="G51" s="50"/>
      <c r="H51" s="57"/>
      <c r="I51" s="44"/>
      <c r="J51" s="44"/>
    </row>
    <row r="52" spans="1:10" ht="15.75">
      <c r="A52" s="64" t="s">
        <v>116</v>
      </c>
      <c r="B52" s="70"/>
      <c r="C52" s="70"/>
      <c r="D52" s="70"/>
      <c r="E52" s="70"/>
      <c r="F52" s="71"/>
      <c r="G52" s="71"/>
      <c r="H52" s="70"/>
      <c r="I52" s="72"/>
      <c r="J52" s="44"/>
    </row>
    <row r="53" spans="1:10" ht="15.75">
      <c r="A53" s="65" t="s">
        <v>117</v>
      </c>
      <c r="B53" s="44"/>
      <c r="C53" s="44"/>
      <c r="D53" s="44"/>
      <c r="E53" s="46">
        <v>20811</v>
      </c>
      <c r="F53" s="50"/>
      <c r="G53" s="50"/>
      <c r="H53" s="46">
        <v>12270</v>
      </c>
      <c r="I53" s="73"/>
      <c r="J53" s="44"/>
    </row>
    <row r="54" spans="1:10" ht="15.75">
      <c r="A54" s="65" t="s">
        <v>121</v>
      </c>
      <c r="B54" s="44"/>
      <c r="C54" s="44"/>
      <c r="D54" s="44"/>
      <c r="E54" s="46">
        <v>32266</v>
      </c>
      <c r="F54" s="50"/>
      <c r="G54" s="50"/>
      <c r="H54" s="46">
        <v>30758</v>
      </c>
      <c r="I54" s="73"/>
      <c r="J54" s="44"/>
    </row>
    <row r="55" spans="1:9" ht="16.5" thickBot="1">
      <c r="A55" s="37"/>
      <c r="B55" s="44"/>
      <c r="C55" s="44"/>
      <c r="D55" s="44"/>
      <c r="E55" s="8">
        <f>SUM(E53:E54)</f>
        <v>53077</v>
      </c>
      <c r="F55" s="50"/>
      <c r="G55" s="50"/>
      <c r="H55" s="8">
        <f>SUM(H53:H54)</f>
        <v>43028</v>
      </c>
      <c r="I55" s="73"/>
    </row>
    <row r="56" spans="1:9" ht="17.25" thickBot="1" thickTop="1">
      <c r="A56" s="38"/>
      <c r="B56" s="74"/>
      <c r="C56" s="74"/>
      <c r="D56" s="74"/>
      <c r="E56" s="74"/>
      <c r="F56" s="75"/>
      <c r="G56" s="75"/>
      <c r="H56" s="76"/>
      <c r="I56" s="77"/>
    </row>
    <row r="57" spans="1:8" ht="15.75">
      <c r="A57" s="36"/>
      <c r="B57" s="44"/>
      <c r="C57" s="44"/>
      <c r="D57" s="44"/>
      <c r="E57" s="44"/>
      <c r="F57" s="50"/>
      <c r="G57" s="50"/>
      <c r="H57" s="51"/>
    </row>
    <row r="58" spans="1:8" ht="15.75">
      <c r="A58" s="44"/>
      <c r="B58" s="33" t="s">
        <v>45</v>
      </c>
      <c r="C58" s="33"/>
      <c r="D58" s="44"/>
      <c r="E58" s="44"/>
      <c r="F58" s="50"/>
      <c r="G58" s="50"/>
      <c r="H58" s="51"/>
    </row>
    <row r="59" spans="1:8" ht="15.75">
      <c r="A59" s="44"/>
      <c r="B59" s="33" t="s">
        <v>108</v>
      </c>
      <c r="C59" s="33"/>
      <c r="D59" s="44"/>
      <c r="E59" s="44"/>
      <c r="F59" s="50"/>
      <c r="G59" s="50"/>
      <c r="H59" s="51"/>
    </row>
    <row r="60" spans="1:8" ht="15.75">
      <c r="A60" s="44"/>
      <c r="B60" s="44"/>
      <c r="C60" s="44"/>
      <c r="D60" s="44"/>
      <c r="E60" s="44"/>
      <c r="F60" s="50"/>
      <c r="G60" s="50"/>
      <c r="H60" s="51"/>
    </row>
    <row r="61" spans="1:8" ht="15.75">
      <c r="A61" s="44"/>
      <c r="B61" s="44"/>
      <c r="C61" s="44"/>
      <c r="D61" s="44"/>
      <c r="E61" s="44"/>
      <c r="F61" s="50"/>
      <c r="G61" s="50"/>
      <c r="H61" s="51"/>
    </row>
    <row r="62" spans="1:8" ht="15.75">
      <c r="A62" s="44"/>
      <c r="B62" s="44"/>
      <c r="C62" s="44"/>
      <c r="D62" s="44"/>
      <c r="E62" s="44"/>
      <c r="F62" s="50"/>
      <c r="G62" s="50"/>
      <c r="H62" s="51"/>
    </row>
    <row r="63" spans="1:8" ht="15.75">
      <c r="A63" s="44"/>
      <c r="B63" s="44"/>
      <c r="C63" s="44"/>
      <c r="D63" s="44"/>
      <c r="E63" s="44"/>
      <c r="F63" s="50"/>
      <c r="G63" s="50"/>
      <c r="H63" s="51"/>
    </row>
    <row r="64" spans="1:8" ht="15.75">
      <c r="A64" s="44"/>
      <c r="B64" s="44"/>
      <c r="C64" s="44"/>
      <c r="D64" s="44"/>
      <c r="E64" s="44"/>
      <c r="F64" s="50"/>
      <c r="G64" s="50"/>
      <c r="H64" s="51"/>
    </row>
    <row r="65" spans="1:8" ht="15.75">
      <c r="A65" s="44"/>
      <c r="B65" s="44"/>
      <c r="C65" s="44"/>
      <c r="D65" s="44"/>
      <c r="E65" s="44"/>
      <c r="F65" s="50"/>
      <c r="G65" s="50"/>
      <c r="H65" s="51"/>
    </row>
    <row r="66" spans="1:8" ht="15.75">
      <c r="A66" s="44"/>
      <c r="B66" s="44"/>
      <c r="C66" s="44"/>
      <c r="D66" s="44"/>
      <c r="E66" s="44"/>
      <c r="F66" s="50"/>
      <c r="G66" s="50"/>
      <c r="H66" s="51"/>
    </row>
    <row r="67" spans="1:8" ht="15.75">
      <c r="A67" s="44"/>
      <c r="B67" s="44"/>
      <c r="C67" s="44"/>
      <c r="D67" s="44"/>
      <c r="E67" s="44"/>
      <c r="F67" s="50"/>
      <c r="G67" s="50"/>
      <c r="H67" s="51"/>
    </row>
    <row r="68" spans="1:8" ht="15.75">
      <c r="A68" s="44"/>
      <c r="B68" s="44"/>
      <c r="C68" s="44"/>
      <c r="D68" s="44"/>
      <c r="E68" s="44"/>
      <c r="F68" s="50"/>
      <c r="G68" s="50"/>
      <c r="H68" s="51"/>
    </row>
    <row r="69" spans="1:8" ht="15.75">
      <c r="A69" s="44"/>
      <c r="B69" s="44"/>
      <c r="C69" s="44"/>
      <c r="D69" s="44"/>
      <c r="E69" s="44"/>
      <c r="F69" s="44"/>
      <c r="G69" s="44"/>
      <c r="H69" s="44"/>
    </row>
    <row r="70" spans="1:8" ht="15.75">
      <c r="A70" s="44"/>
      <c r="B70" s="44"/>
      <c r="C70" s="44"/>
      <c r="D70" s="44"/>
      <c r="E70" s="44"/>
      <c r="F70" s="44"/>
      <c r="G70" s="44"/>
      <c r="H70" s="44"/>
    </row>
    <row r="71" spans="1:8" ht="15.75">
      <c r="A71" s="44"/>
      <c r="B71" s="44"/>
      <c r="C71" s="44"/>
      <c r="D71" s="44"/>
      <c r="E71" s="44"/>
      <c r="F71" s="44"/>
      <c r="G71" s="44"/>
      <c r="H71" s="44"/>
    </row>
    <row r="72" spans="1:8" ht="15.75">
      <c r="A72" s="44"/>
      <c r="B72" s="44"/>
      <c r="C72" s="44"/>
      <c r="D72" s="44"/>
      <c r="E72" s="44"/>
      <c r="F72" s="44"/>
      <c r="G72" s="44"/>
      <c r="H72" s="44"/>
    </row>
    <row r="73" spans="1:8" ht="15.75">
      <c r="A73" s="44"/>
      <c r="B73" s="44"/>
      <c r="C73" s="44"/>
      <c r="D73" s="44"/>
      <c r="E73" s="44"/>
      <c r="F73" s="44"/>
      <c r="G73" s="44"/>
      <c r="H73" s="44"/>
    </row>
    <row r="74" spans="1:8" ht="15.75">
      <c r="A74" s="44"/>
      <c r="B74" s="44"/>
      <c r="C74" s="44"/>
      <c r="D74" s="44"/>
      <c r="E74" s="44"/>
      <c r="F74" s="44"/>
      <c r="G74" s="44"/>
      <c r="H74" s="44"/>
    </row>
    <row r="75" spans="1:8" ht="15.75">
      <c r="A75" s="44"/>
      <c r="B75" s="44"/>
      <c r="C75" s="44"/>
      <c r="D75" s="44"/>
      <c r="E75" s="44"/>
      <c r="F75" s="44"/>
      <c r="G75" s="44"/>
      <c r="H75" s="44"/>
    </row>
    <row r="76" spans="1:8" ht="15.75">
      <c r="A76" s="44"/>
      <c r="B76" s="44"/>
      <c r="C76" s="44"/>
      <c r="D76" s="44"/>
      <c r="E76" s="44"/>
      <c r="F76" s="44"/>
      <c r="G76" s="44"/>
      <c r="H76" s="44"/>
    </row>
    <row r="77" spans="1:8" ht="15.75">
      <c r="A77" s="44"/>
      <c r="B77" s="44"/>
      <c r="C77" s="44"/>
      <c r="D77" s="44"/>
      <c r="E77" s="44"/>
      <c r="F77" s="44"/>
      <c r="G77" s="44"/>
      <c r="H77" s="44"/>
    </row>
    <row r="78" spans="1:8" ht="15.75">
      <c r="A78" s="44"/>
      <c r="B78" s="44"/>
      <c r="C78" s="44"/>
      <c r="D78" s="44"/>
      <c r="E78" s="44"/>
      <c r="F78" s="44"/>
      <c r="G78" s="44"/>
      <c r="H78" s="44"/>
    </row>
    <row r="79" spans="1:8" ht="15.75">
      <c r="A79" s="44"/>
      <c r="B79" s="44"/>
      <c r="C79" s="44"/>
      <c r="D79" s="44"/>
      <c r="E79" s="44"/>
      <c r="F79" s="44"/>
      <c r="G79" s="44"/>
      <c r="H79" s="44"/>
    </row>
    <row r="80" spans="1:8" ht="15.75">
      <c r="A80" s="44"/>
      <c r="B80" s="44"/>
      <c r="C80" s="44"/>
      <c r="D80" s="44"/>
      <c r="E80" s="44"/>
      <c r="F80" s="44"/>
      <c r="G80" s="44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4"/>
    </row>
    <row r="82" spans="1:8" ht="15.75">
      <c r="A82" s="44"/>
      <c r="B82" s="44"/>
      <c r="C82" s="44"/>
      <c r="D82" s="44"/>
      <c r="E82" s="44"/>
      <c r="F82" s="44"/>
      <c r="G82" s="44"/>
      <c r="H82" s="44"/>
    </row>
    <row r="83" spans="1:8" ht="15.75">
      <c r="A83" s="44"/>
      <c r="B83" s="44"/>
      <c r="C83" s="44"/>
      <c r="D83" s="44"/>
      <c r="E83" s="44"/>
      <c r="F83" s="44"/>
      <c r="G83" s="44"/>
      <c r="H83" s="44"/>
    </row>
    <row r="84" spans="1:8" ht="15.75">
      <c r="A84" s="44"/>
      <c r="B84" s="44"/>
      <c r="C84" s="44"/>
      <c r="D84" s="44"/>
      <c r="E84" s="44"/>
      <c r="F84" s="44"/>
      <c r="G84" s="44"/>
      <c r="H84" s="44"/>
    </row>
    <row r="85" spans="1:8" ht="15.75">
      <c r="A85" s="44"/>
      <c r="B85" s="44"/>
      <c r="C85" s="44"/>
      <c r="D85" s="44"/>
      <c r="E85" s="44"/>
      <c r="F85" s="44"/>
      <c r="G85" s="44"/>
      <c r="H85" s="44"/>
    </row>
    <row r="86" spans="1:8" ht="15.75">
      <c r="A86" s="44"/>
      <c r="B86" s="44"/>
      <c r="C86" s="44"/>
      <c r="D86" s="44"/>
      <c r="E86" s="44"/>
      <c r="F86" s="44"/>
      <c r="G86" s="44"/>
      <c r="H86" s="44"/>
    </row>
    <row r="87" spans="1:8" ht="15.75">
      <c r="A87" s="44"/>
      <c r="B87" s="44"/>
      <c r="C87" s="44"/>
      <c r="D87" s="44"/>
      <c r="E87" s="44"/>
      <c r="F87" s="44"/>
      <c r="G87" s="44"/>
      <c r="H87" s="44"/>
    </row>
    <row r="88" spans="1:8" ht="15.75">
      <c r="A88" s="44"/>
      <c r="B88" s="44"/>
      <c r="C88" s="44"/>
      <c r="D88" s="44"/>
      <c r="E88" s="44"/>
      <c r="F88" s="44"/>
      <c r="G88" s="44"/>
      <c r="H88" s="44"/>
    </row>
    <row r="89" spans="1:8" ht="15.75">
      <c r="A89" s="44"/>
      <c r="B89" s="44"/>
      <c r="C89" s="44"/>
      <c r="D89" s="44"/>
      <c r="E89" s="44"/>
      <c r="F89" s="44"/>
      <c r="G89" s="44"/>
      <c r="H89" s="44"/>
    </row>
    <row r="90" spans="1:8" ht="15.75">
      <c r="A90" s="44"/>
      <c r="B90" s="44"/>
      <c r="C90" s="44"/>
      <c r="D90" s="44"/>
      <c r="E90" s="44"/>
      <c r="F90" s="44"/>
      <c r="G90" s="44"/>
      <c r="H90" s="44"/>
    </row>
    <row r="91" spans="1:8" ht="15.75">
      <c r="A91" s="44"/>
      <c r="B91" s="44"/>
      <c r="C91" s="44"/>
      <c r="D91" s="44"/>
      <c r="E91" s="44"/>
      <c r="F91" s="44"/>
      <c r="G91" s="44"/>
      <c r="H91" s="44"/>
    </row>
    <row r="92" spans="1:8" ht="15.75">
      <c r="A92" s="44"/>
      <c r="B92" s="44"/>
      <c r="C92" s="44"/>
      <c r="D92" s="44"/>
      <c r="E92" s="44"/>
      <c r="F92" s="44"/>
      <c r="G92" s="44"/>
      <c r="H92" s="44"/>
    </row>
    <row r="93" spans="1:8" ht="15.75">
      <c r="A93" s="44"/>
      <c r="B93" s="44"/>
      <c r="C93" s="44"/>
      <c r="D93" s="44"/>
      <c r="E93" s="44"/>
      <c r="F93" s="44"/>
      <c r="G93" s="44"/>
      <c r="H93" s="44"/>
    </row>
    <row r="94" spans="1:8" ht="15.75">
      <c r="A94" s="44"/>
      <c r="B94" s="44"/>
      <c r="C94" s="44"/>
      <c r="D94" s="44"/>
      <c r="E94" s="44"/>
      <c r="F94" s="44"/>
      <c r="G94" s="44"/>
      <c r="H94" s="44"/>
    </row>
    <row r="95" spans="1:8" ht="15.75">
      <c r="A95" s="44"/>
      <c r="B95" s="44"/>
      <c r="C95" s="44"/>
      <c r="D95" s="44"/>
      <c r="E95" s="44"/>
      <c r="F95" s="44"/>
      <c r="G95" s="44"/>
      <c r="H95" s="44"/>
    </row>
    <row r="96" spans="1:8" ht="15.75">
      <c r="A96" s="44"/>
      <c r="B96" s="44"/>
      <c r="C96" s="44"/>
      <c r="D96" s="44"/>
      <c r="E96" s="44"/>
      <c r="F96" s="44"/>
      <c r="G96" s="44"/>
      <c r="H96" s="44"/>
    </row>
    <row r="97" spans="1:8" ht="15.75">
      <c r="A97" s="44"/>
      <c r="B97" s="44"/>
      <c r="C97" s="44"/>
      <c r="D97" s="44"/>
      <c r="E97" s="44"/>
      <c r="F97" s="44"/>
      <c r="G97" s="44"/>
      <c r="H97" s="44"/>
    </row>
    <row r="98" spans="1:8" ht="15.75">
      <c r="A98" s="44"/>
      <c r="B98" s="44"/>
      <c r="C98" s="44"/>
      <c r="D98" s="44"/>
      <c r="E98" s="44"/>
      <c r="F98" s="44"/>
      <c r="G98" s="44"/>
      <c r="H98" s="44"/>
    </row>
    <row r="99" spans="1:8" ht="15.75">
      <c r="A99" s="44"/>
      <c r="B99" s="44"/>
      <c r="C99" s="44"/>
      <c r="D99" s="44"/>
      <c r="E99" s="44"/>
      <c r="F99" s="44"/>
      <c r="G99" s="44"/>
      <c r="H99" s="44"/>
    </row>
    <row r="100" spans="1:8" ht="15.75">
      <c r="A100" s="44"/>
      <c r="B100" s="44"/>
      <c r="C100" s="44"/>
      <c r="D100" s="44"/>
      <c r="E100" s="44"/>
      <c r="F100" s="44"/>
      <c r="G100" s="44"/>
      <c r="H100" s="44"/>
    </row>
    <row r="101" spans="1:8" ht="15.75">
      <c r="A101" s="44"/>
      <c r="B101" s="44"/>
      <c r="C101" s="44"/>
      <c r="D101" s="44"/>
      <c r="E101" s="44"/>
      <c r="F101" s="44"/>
      <c r="G101" s="44"/>
      <c r="H101" s="44"/>
    </row>
    <row r="102" spans="1:8" ht="15.75">
      <c r="A102" s="44"/>
      <c r="B102" s="44"/>
      <c r="C102" s="44"/>
      <c r="D102" s="44"/>
      <c r="E102" s="44"/>
      <c r="F102" s="44"/>
      <c r="G102" s="44"/>
      <c r="H102" s="44"/>
    </row>
    <row r="103" spans="1:8" ht="15.75">
      <c r="A103" s="44"/>
      <c r="B103" s="44"/>
      <c r="C103" s="44"/>
      <c r="D103" s="44"/>
      <c r="E103" s="44"/>
      <c r="F103" s="44"/>
      <c r="G103" s="44"/>
      <c r="H103" s="44"/>
    </row>
    <row r="104" spans="1:8" ht="15.75">
      <c r="A104" s="44"/>
      <c r="B104" s="44"/>
      <c r="C104" s="44"/>
      <c r="D104" s="44"/>
      <c r="E104" s="44"/>
      <c r="F104" s="44"/>
      <c r="G104" s="44"/>
      <c r="H104" s="44"/>
    </row>
    <row r="105" spans="1:8" ht="15.75">
      <c r="A105" s="44"/>
      <c r="B105" s="44"/>
      <c r="C105" s="44"/>
      <c r="D105" s="44"/>
      <c r="E105" s="44"/>
      <c r="F105" s="44"/>
      <c r="G105" s="44"/>
      <c r="H105" s="44"/>
    </row>
    <row r="106" spans="1:8" ht="15.75">
      <c r="A106" s="44"/>
      <c r="B106" s="44"/>
      <c r="C106" s="44"/>
      <c r="D106" s="44"/>
      <c r="E106" s="44"/>
      <c r="F106" s="44"/>
      <c r="G106" s="44"/>
      <c r="H106" s="44"/>
    </row>
    <row r="107" spans="1:8" ht="15.75">
      <c r="A107" s="44"/>
      <c r="B107" s="44"/>
      <c r="C107" s="44"/>
      <c r="D107" s="44"/>
      <c r="E107" s="44"/>
      <c r="F107" s="44"/>
      <c r="G107" s="44"/>
      <c r="H107" s="44"/>
    </row>
    <row r="108" spans="1:8" ht="15.75">
      <c r="A108" s="44"/>
      <c r="B108" s="44"/>
      <c r="C108" s="44"/>
      <c r="D108" s="44"/>
      <c r="E108" s="44"/>
      <c r="F108" s="44"/>
      <c r="G108" s="44"/>
      <c r="H108" s="44"/>
    </row>
    <row r="109" spans="1:8" ht="15.75">
      <c r="A109" s="44"/>
      <c r="B109" s="44"/>
      <c r="C109" s="44"/>
      <c r="D109" s="44"/>
      <c r="E109" s="44"/>
      <c r="F109" s="44"/>
      <c r="G109" s="44"/>
      <c r="H109" s="44"/>
    </row>
    <row r="110" spans="1:8" ht="15.75">
      <c r="A110" s="44"/>
      <c r="B110" s="44"/>
      <c r="C110" s="44"/>
      <c r="D110" s="44"/>
      <c r="E110" s="44"/>
      <c r="F110" s="44"/>
      <c r="G110" s="44"/>
      <c r="H110" s="44"/>
    </row>
    <row r="111" spans="1:8" ht="15.75">
      <c r="A111" s="44"/>
      <c r="B111" s="44"/>
      <c r="C111" s="44"/>
      <c r="D111" s="44"/>
      <c r="E111" s="44"/>
      <c r="F111" s="44"/>
      <c r="G111" s="44"/>
      <c r="H111" s="44"/>
    </row>
    <row r="112" spans="1:8" ht="15.75">
      <c r="A112" s="44"/>
      <c r="B112" s="44"/>
      <c r="C112" s="44"/>
      <c r="D112" s="44"/>
      <c r="E112" s="44"/>
      <c r="F112" s="44"/>
      <c r="G112" s="44"/>
      <c r="H112" s="44"/>
    </row>
    <row r="113" spans="1:8" ht="15.75">
      <c r="A113" s="44"/>
      <c r="B113" s="44"/>
      <c r="C113" s="44"/>
      <c r="D113" s="44"/>
      <c r="E113" s="44"/>
      <c r="F113" s="44"/>
      <c r="G113" s="44"/>
      <c r="H113" s="44"/>
    </row>
    <row r="114" spans="1:8" ht="15.75">
      <c r="A114" s="44"/>
      <c r="B114" s="44"/>
      <c r="C114" s="44"/>
      <c r="D114" s="44"/>
      <c r="E114" s="44"/>
      <c r="F114" s="44"/>
      <c r="G114" s="44"/>
      <c r="H114" s="44"/>
    </row>
    <row r="115" spans="1:8" ht="15.75">
      <c r="A115" s="44"/>
      <c r="B115" s="44"/>
      <c r="C115" s="44"/>
      <c r="D115" s="44"/>
      <c r="E115" s="44"/>
      <c r="F115" s="44"/>
      <c r="G115" s="44"/>
      <c r="H115" s="44"/>
    </row>
    <row r="116" spans="1:8" ht="15.75">
      <c r="A116" s="44"/>
      <c r="B116" s="44"/>
      <c r="C116" s="44"/>
      <c r="D116" s="44"/>
      <c r="E116" s="44"/>
      <c r="F116" s="44"/>
      <c r="G116" s="44"/>
      <c r="H116" s="44"/>
    </row>
    <row r="117" spans="1:8" ht="15.75">
      <c r="A117" s="44"/>
      <c r="B117" s="44"/>
      <c r="C117" s="44"/>
      <c r="D117" s="44"/>
      <c r="E117" s="44"/>
      <c r="F117" s="44"/>
      <c r="G117" s="44"/>
      <c r="H117" s="44"/>
    </row>
    <row r="118" spans="1:8" ht="15.75">
      <c r="A118" s="44"/>
      <c r="B118" s="44"/>
      <c r="C118" s="44"/>
      <c r="D118" s="44"/>
      <c r="E118" s="44"/>
      <c r="F118" s="44"/>
      <c r="G118" s="44"/>
      <c r="H118" s="44"/>
    </row>
    <row r="119" spans="1:8" ht="15.75">
      <c r="A119" s="44"/>
      <c r="B119" s="44"/>
      <c r="C119" s="44"/>
      <c r="D119" s="44"/>
      <c r="E119" s="44"/>
      <c r="F119" s="44"/>
      <c r="G119" s="44"/>
      <c r="H119" s="44"/>
    </row>
    <row r="120" spans="1:8" ht="15.75">
      <c r="A120" s="44"/>
      <c r="B120" s="44"/>
      <c r="C120" s="44"/>
      <c r="D120" s="44"/>
      <c r="E120" s="44"/>
      <c r="F120" s="44"/>
      <c r="G120" s="44"/>
      <c r="H120" s="44"/>
    </row>
    <row r="121" spans="1:8" ht="15.75">
      <c r="A121" s="44"/>
      <c r="B121" s="44"/>
      <c r="C121" s="44"/>
      <c r="D121" s="44"/>
      <c r="E121" s="44"/>
      <c r="F121" s="44"/>
      <c r="G121" s="44"/>
      <c r="H121" s="44"/>
    </row>
    <row r="122" spans="1:8" ht="15.75">
      <c r="A122" s="44"/>
      <c r="B122" s="44"/>
      <c r="C122" s="44"/>
      <c r="D122" s="44"/>
      <c r="E122" s="44"/>
      <c r="F122" s="44"/>
      <c r="G122" s="44"/>
      <c r="H122" s="44"/>
    </row>
    <row r="123" spans="1:8" ht="15.75">
      <c r="A123" s="44"/>
      <c r="B123" s="44"/>
      <c r="C123" s="44"/>
      <c r="D123" s="44"/>
      <c r="E123" s="44"/>
      <c r="F123" s="44"/>
      <c r="G123" s="44"/>
      <c r="H123" s="44"/>
    </row>
    <row r="124" spans="1:8" ht="15.75">
      <c r="A124" s="44"/>
      <c r="B124" s="44"/>
      <c r="C124" s="44"/>
      <c r="D124" s="44"/>
      <c r="E124" s="44"/>
      <c r="F124" s="44"/>
      <c r="G124" s="44"/>
      <c r="H124" s="44"/>
    </row>
    <row r="125" spans="1:8" ht="15.75">
      <c r="A125" s="44"/>
      <c r="B125" s="44"/>
      <c r="C125" s="44"/>
      <c r="D125" s="44"/>
      <c r="E125" s="44"/>
      <c r="F125" s="44"/>
      <c r="G125" s="44"/>
      <c r="H125" s="44"/>
    </row>
    <row r="126" spans="1:8" ht="15.75">
      <c r="A126" s="44"/>
      <c r="B126" s="44"/>
      <c r="C126" s="44"/>
      <c r="D126" s="44"/>
      <c r="E126" s="44"/>
      <c r="F126" s="44"/>
      <c r="G126" s="44"/>
      <c r="H126" s="44"/>
    </row>
    <row r="127" spans="1:8" ht="15.75">
      <c r="A127" s="44"/>
      <c r="B127" s="44"/>
      <c r="C127" s="44"/>
      <c r="D127" s="44"/>
      <c r="E127" s="44"/>
      <c r="F127" s="44"/>
      <c r="G127" s="44"/>
      <c r="H127" s="44"/>
    </row>
    <row r="128" spans="1:8" ht="15.75">
      <c r="A128" s="44"/>
      <c r="B128" s="44"/>
      <c r="C128" s="44"/>
      <c r="D128" s="44"/>
      <c r="E128" s="44"/>
      <c r="F128" s="44"/>
      <c r="G128" s="44"/>
      <c r="H128" s="44"/>
    </row>
    <row r="129" spans="1:8" ht="15.75">
      <c r="A129" s="44"/>
      <c r="B129" s="44"/>
      <c r="C129" s="44"/>
      <c r="D129" s="44"/>
      <c r="E129" s="44"/>
      <c r="F129" s="44"/>
      <c r="G129" s="44"/>
      <c r="H129" s="44"/>
    </row>
    <row r="130" spans="1:8" ht="15.75">
      <c r="A130" s="44"/>
      <c r="B130" s="44"/>
      <c r="C130" s="44"/>
      <c r="D130" s="44"/>
      <c r="E130" s="44"/>
      <c r="F130" s="44"/>
      <c r="G130" s="44"/>
      <c r="H130" s="44"/>
    </row>
  </sheetData>
  <sheetProtection/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User</cp:lastModifiedBy>
  <cp:lastPrinted>2010-03-22T03:02:44Z</cp:lastPrinted>
  <dcterms:created xsi:type="dcterms:W3CDTF">2009-12-01T08:53:03Z</dcterms:created>
  <dcterms:modified xsi:type="dcterms:W3CDTF">2010-03-26T06:59:16Z</dcterms:modified>
  <cp:category/>
  <cp:version/>
  <cp:contentType/>
  <cp:contentStatus/>
</cp:coreProperties>
</file>